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BERAT\Beratungsleitfaden\Düngebeadrfsermittlung\"/>
    </mc:Choice>
  </mc:AlternateContent>
  <xr:revisionPtr revIDLastSave="0" documentId="13_ncr:1_{2B01DD86-3FDB-4209-B5FC-3040E812F603}" xr6:coauthVersionLast="47" xr6:coauthVersionMax="47" xr10:uidLastSave="{00000000-0000-0000-0000-000000000000}"/>
  <workbookProtection workbookAlgorithmName="SHA-512" workbookHashValue="rrT9Rzc8V6EpODqSdc2TKaUPFwpW0rzCQE2hwOugwHiDdz6FOX8LNXskd+i+7v9+M1rSAdwRyro37rNAb/AzNA==" workbookSaltValue="mZjo8ruP0tRvsBShSFBxGg==" workbookSpinCount="100000" lockStructure="1"/>
  <bookViews>
    <workbookView xWindow="-28920" yWindow="-120" windowWidth="29040" windowHeight="15720" tabRatio="879" xr2:uid="{00000000-000D-0000-FFFF-FFFF00000000}"/>
  </bookViews>
  <sheets>
    <sheet name="Allgemeine Hinweise" sheetId="21" r:id="rId1"/>
    <sheet name="Flächenverzeichnis" sheetId="13" r:id="rId2"/>
    <sheet name="Düngemittel" sheetId="16" r:id="rId3"/>
    <sheet name="N-Berechnungsverfahren" sheetId="15" r:id="rId4"/>
    <sheet name="Nmin-Methode" sheetId="14" r:id="rId5"/>
    <sheet name="P-Bedarfsermittlung" sheetId="19" r:id="rId6"/>
    <sheet name="Dokumentation (schlagbezogen)" sheetId="11" r:id="rId7"/>
    <sheet name="Datengrundlage 2" sheetId="20" state="hidden" r:id="rId8"/>
    <sheet name="Nmin-Daten" sheetId="6" state="hidden" r:id="rId9"/>
    <sheet name="Düngemaßnahmen" sheetId="17" r:id="rId10"/>
    <sheet name="Dokumentation (gesamt)" sheetId="1" r:id="rId11"/>
    <sheet name="Dropdownlisten" sheetId="5" state="hidden" r:id="rId12"/>
    <sheet name="Bodenbearbeitung" sheetId="10" state="hidden" r:id="rId13"/>
    <sheet name="N-Grundbedarf" sheetId="8" state="hidden" r:id="rId14"/>
    <sheet name="Humusgehalt" sheetId="9" state="hidden" r:id="rId15"/>
    <sheet name="Begrünung" sheetId="7" state="hidden" r:id="rId16"/>
  </sheets>
  <externalReferences>
    <externalReference r:id="rId17"/>
    <externalReference r:id="rId18"/>
    <externalReference r:id="rId19"/>
  </externalReferences>
  <definedNames>
    <definedName name="_xlnm._FilterDatabase" localSheetId="6" hidden="1">'Dokumentation (schlagbezogen)'!$A$5:$E$24</definedName>
    <definedName name="_xlnm._FilterDatabase" localSheetId="9" hidden="1">Düngemaßnahmen!$A$3:$S$22</definedName>
    <definedName name="_xlnm._FilterDatabase" localSheetId="3" hidden="1">'N-Berechnungsverfahren'!$A$5:$R$24</definedName>
    <definedName name="_xlnm._FilterDatabase" localSheetId="4" hidden="1">'Nmin-Methode'!$A$5:$T$24</definedName>
    <definedName name="_xlnm._FilterDatabase" localSheetId="5" hidden="1">'P-Bedarfsermittlung'!$A$5:$G$24</definedName>
    <definedName name="_xlnm.Print_Area" localSheetId="1">Flächenverzeichnis!$A$1:$B$27</definedName>
    <definedName name="FuttermittelNamen">[1]Futtermittel!$A$3:$A$55</definedName>
    <definedName name="FuttermittelNamen2">[1]Futtermittel!$A$3:$A$189</definedName>
    <definedName name="Grobfutter">[1]Grobfutter!$A$3:$C$41</definedName>
    <definedName name="GrobfutterNamen">[1]Grobfutter!$A$3:$A$41</definedName>
    <definedName name="Handelsdünger" localSheetId="9">#REF!</definedName>
    <definedName name="Handelsdünger" localSheetId="5">#REF!</definedName>
    <definedName name="Handelsdünger">#REF!</definedName>
    <definedName name="HandelsdüngerNamen" localSheetId="9">#REF!</definedName>
    <definedName name="HandelsdüngerNamen" localSheetId="5">#REF!</definedName>
    <definedName name="HandelsdüngerNamen">#REF!</definedName>
    <definedName name="Kälberaufzucht" localSheetId="9">[1]Nährstoffausscheidungen!#REF!</definedName>
    <definedName name="Kälberaufzucht" localSheetId="5">[1]Nährstoffausscheidungen!#REF!</definedName>
    <definedName name="Kälberaufzucht">[1]Nährstoffausscheidungen!#REF!</definedName>
    <definedName name="KontrollwertNamen">'[1]individueller Bilanzwert'!$J$8:$J$9</definedName>
    <definedName name="Leguminosen">[1]Leguminosen!$A$5:$G$27</definedName>
    <definedName name="LeguminosenNamen">[1]Leguminosen!$A$5:$A$27</definedName>
    <definedName name="Milchviehhaltung">'[2]Nährstoffausscheidungen NEU'!$C$5:$C$30</definedName>
    <definedName name="Nährstoffausscheidungen" localSheetId="9">[1]Nährstoffausscheidungen!#REF!</definedName>
    <definedName name="Nährstoffausscheidungen" localSheetId="5">[1]Nährstoffausscheidungen!#REF!</definedName>
    <definedName name="Nährstoffausscheidungen">[1]Nährstoffausscheidungen!#REF!</definedName>
    <definedName name="Nährstoffausscheidungen2">[1]Nährstoffausscheidungen!$A$4:$D$126</definedName>
    <definedName name="NährstoffausscheidungenNamen">[1]Nährstoffausscheidungen!$A$4:$A$126</definedName>
    <definedName name="pflProdukte">[1]pfl_Produkte!$D$4:$F$197</definedName>
    <definedName name="pflProdukteNamen2">[1]pfl_Produkte!$A$4:$A$38</definedName>
    <definedName name="pflProdukteNamen3">[1]pfl_Produkte!$D$4:$D$197</definedName>
    <definedName name="pflProdukteSaatgut">[1]pfl_Produkte!$A$4:$C$38</definedName>
    <definedName name="Select_Produkt" localSheetId="5">WENNS('[3]Bezug 1'!#REF!=Düngemittel!$A$2,Düngemittel!$B$2:$B$26,'[3]Bezug 1'!#REF!=Düngemittel!$A$29,Düngemittel!$B$29:$B$35,'[3]Bezug 1'!#REF!=Düngemittel!$A$36,Düngemittel!$B$36:$B$38)</definedName>
    <definedName name="Select_Produkt">WENNS('[3]Bezug 1'!#REF!=Düngemittel!$A$2,Düngemittel!$B$2:$B$26,'[3]Bezug 1'!#REF!=Düngemittel!$A$29,Düngemittel!$B$29:$B$35,'[3]Bezug 1'!#REF!=Düngemittel!$A$36,Düngemittel!$B$36:$B$38)</definedName>
    <definedName name="tieProdukteErzugnisseName">[1]tie_Produkte!$B$4:$B$43</definedName>
    <definedName name="tieProdukteNutztiereName">[1]tie_Produkte!$A$4:$A$28</definedName>
    <definedName name="UnvermeidbareVerluste">[1]Verluste!$A$4:$E$10</definedName>
    <definedName name="UnvermeidbareVerlusteName">[1]Verluste!$A$4:$A$10</definedName>
    <definedName name="Wirtschaftsdünger">[1]Wirtschaftsdünger!$A$5:$G$54</definedName>
    <definedName name="Wirtschaftsdünger2">[1]Wirtschaftsdünger!$A$5:$H$54</definedName>
    <definedName name="WirtschaftsdüngerNamen">[1]Wirtschaftsdünger!$A$5:$A$54</definedName>
    <definedName name="WirtschaftsdüngerNamenTier">[1]Wirtschaftsdünger!$A$5:$A$29</definedName>
    <definedName name="WirtschaftsdüngerNameOrgan">[1]Wirtschaftsdünger!$A$30:$A$54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200" i="17" l="1"/>
  <c r="Z200" i="17"/>
  <c r="R200" i="17"/>
  <c r="W200" i="17" s="1"/>
  <c r="Q200" i="17"/>
  <c r="S200" i="17" s="1"/>
  <c r="T200" i="17" s="1"/>
  <c r="P200" i="17"/>
  <c r="O200" i="17"/>
  <c r="N200" i="17"/>
  <c r="M200" i="17"/>
  <c r="I200" i="17"/>
  <c r="G200" i="17"/>
  <c r="F200" i="17"/>
  <c r="E200" i="17"/>
  <c r="D200" i="17"/>
  <c r="AA199" i="17"/>
  <c r="Z199" i="17"/>
  <c r="W199" i="17"/>
  <c r="T199" i="17"/>
  <c r="S199" i="17"/>
  <c r="R199" i="17"/>
  <c r="V199" i="17" s="1"/>
  <c r="Q199" i="17"/>
  <c r="P199" i="17"/>
  <c r="O199" i="17"/>
  <c r="N199" i="17"/>
  <c r="M199" i="17"/>
  <c r="I199" i="17"/>
  <c r="G199" i="17"/>
  <c r="F199" i="17"/>
  <c r="E199" i="17"/>
  <c r="D199" i="17"/>
  <c r="AA198" i="17"/>
  <c r="Z198" i="17"/>
  <c r="V198" i="17"/>
  <c r="U198" i="17"/>
  <c r="R198" i="17"/>
  <c r="W198" i="17" s="1"/>
  <c r="Q198" i="17"/>
  <c r="S198" i="17" s="1"/>
  <c r="T198" i="17" s="1"/>
  <c r="P198" i="17"/>
  <c r="O198" i="17"/>
  <c r="N198" i="17"/>
  <c r="M198" i="17"/>
  <c r="I198" i="17"/>
  <c r="G198" i="17"/>
  <c r="F198" i="17"/>
  <c r="E198" i="17"/>
  <c r="D198" i="17"/>
  <c r="AA197" i="17"/>
  <c r="Z197" i="17"/>
  <c r="R197" i="17"/>
  <c r="Q197" i="17"/>
  <c r="P197" i="17"/>
  <c r="W197" i="17" s="1"/>
  <c r="O197" i="17"/>
  <c r="N197" i="17"/>
  <c r="M197" i="17"/>
  <c r="I197" i="17"/>
  <c r="G197" i="17"/>
  <c r="F197" i="17"/>
  <c r="E197" i="17"/>
  <c r="D197" i="17"/>
  <c r="AA196" i="17"/>
  <c r="Z196" i="17"/>
  <c r="R196" i="17"/>
  <c r="W196" i="17" s="1"/>
  <c r="Q196" i="17"/>
  <c r="S196" i="17" s="1"/>
  <c r="T196" i="17" s="1"/>
  <c r="P196" i="17"/>
  <c r="O196" i="17"/>
  <c r="N196" i="17"/>
  <c r="M196" i="17"/>
  <c r="I196" i="17"/>
  <c r="G196" i="17"/>
  <c r="F196" i="17"/>
  <c r="E196" i="17"/>
  <c r="D196" i="17"/>
  <c r="AA195" i="17"/>
  <c r="Z195" i="17"/>
  <c r="W195" i="17"/>
  <c r="T195" i="17"/>
  <c r="S195" i="17"/>
  <c r="R195" i="17"/>
  <c r="V195" i="17" s="1"/>
  <c r="Q195" i="17"/>
  <c r="P195" i="17"/>
  <c r="O195" i="17"/>
  <c r="N195" i="17"/>
  <c r="M195" i="17"/>
  <c r="I195" i="17"/>
  <c r="G195" i="17"/>
  <c r="F195" i="17"/>
  <c r="E195" i="17"/>
  <c r="D195" i="17"/>
  <c r="AA194" i="17"/>
  <c r="Z194" i="17"/>
  <c r="V194" i="17"/>
  <c r="U194" i="17"/>
  <c r="R194" i="17"/>
  <c r="W194" i="17" s="1"/>
  <c r="Q194" i="17"/>
  <c r="S194" i="17" s="1"/>
  <c r="T194" i="17" s="1"/>
  <c r="P194" i="17"/>
  <c r="O194" i="17"/>
  <c r="N194" i="17"/>
  <c r="M194" i="17"/>
  <c r="I194" i="17"/>
  <c r="G194" i="17"/>
  <c r="F194" i="17"/>
  <c r="E194" i="17"/>
  <c r="D194" i="17"/>
  <c r="AA193" i="17"/>
  <c r="Z193" i="17"/>
  <c r="R193" i="17"/>
  <c r="Q193" i="17"/>
  <c r="P193" i="17"/>
  <c r="W193" i="17" s="1"/>
  <c r="O193" i="17"/>
  <c r="N193" i="17"/>
  <c r="M193" i="17"/>
  <c r="I193" i="17"/>
  <c r="G193" i="17"/>
  <c r="F193" i="17"/>
  <c r="E193" i="17"/>
  <c r="D193" i="17"/>
  <c r="AA192" i="17"/>
  <c r="Z192" i="17"/>
  <c r="R192" i="17"/>
  <c r="W192" i="17" s="1"/>
  <c r="Q192" i="17"/>
  <c r="S192" i="17" s="1"/>
  <c r="T192" i="17" s="1"/>
  <c r="P192" i="17"/>
  <c r="O192" i="17"/>
  <c r="N192" i="17"/>
  <c r="M192" i="17"/>
  <c r="I192" i="17"/>
  <c r="G192" i="17"/>
  <c r="F192" i="17"/>
  <c r="E192" i="17"/>
  <c r="D192" i="17"/>
  <c r="AA191" i="17"/>
  <c r="Z191" i="17"/>
  <c r="W191" i="17"/>
  <c r="T191" i="17"/>
  <c r="S191" i="17"/>
  <c r="R191" i="17"/>
  <c r="V191" i="17" s="1"/>
  <c r="Q191" i="17"/>
  <c r="P191" i="17"/>
  <c r="O191" i="17"/>
  <c r="N191" i="17"/>
  <c r="M191" i="17"/>
  <c r="I191" i="17"/>
  <c r="G191" i="17"/>
  <c r="F191" i="17"/>
  <c r="E191" i="17"/>
  <c r="D191" i="17"/>
  <c r="AA190" i="17"/>
  <c r="Z190" i="17"/>
  <c r="V190" i="17"/>
  <c r="U190" i="17"/>
  <c r="R190" i="17"/>
  <c r="W190" i="17" s="1"/>
  <c r="Q190" i="17"/>
  <c r="S190" i="17" s="1"/>
  <c r="T190" i="17" s="1"/>
  <c r="P190" i="17"/>
  <c r="O190" i="17"/>
  <c r="N190" i="17"/>
  <c r="M190" i="17"/>
  <c r="I190" i="17"/>
  <c r="G190" i="17"/>
  <c r="F190" i="17"/>
  <c r="E190" i="17"/>
  <c r="D190" i="17"/>
  <c r="AA189" i="17"/>
  <c r="Z189" i="17"/>
  <c r="R189" i="17"/>
  <c r="Q189" i="17"/>
  <c r="P189" i="17"/>
  <c r="W189" i="17" s="1"/>
  <c r="O189" i="17"/>
  <c r="N189" i="17"/>
  <c r="M189" i="17"/>
  <c r="I189" i="17"/>
  <c r="G189" i="17"/>
  <c r="F189" i="17"/>
  <c r="E189" i="17"/>
  <c r="D189" i="17"/>
  <c r="AA188" i="17"/>
  <c r="Z188" i="17"/>
  <c r="R188" i="17"/>
  <c r="W188" i="17" s="1"/>
  <c r="Q188" i="17"/>
  <c r="S188" i="17" s="1"/>
  <c r="T188" i="17" s="1"/>
  <c r="P188" i="17"/>
  <c r="O188" i="17"/>
  <c r="N188" i="17"/>
  <c r="M188" i="17"/>
  <c r="I188" i="17"/>
  <c r="G188" i="17"/>
  <c r="F188" i="17"/>
  <c r="E188" i="17"/>
  <c r="D188" i="17"/>
  <c r="AA187" i="17"/>
  <c r="Z187" i="17"/>
  <c r="W187" i="17"/>
  <c r="T187" i="17"/>
  <c r="S187" i="17"/>
  <c r="R187" i="17"/>
  <c r="V187" i="17" s="1"/>
  <c r="Q187" i="17"/>
  <c r="P187" i="17"/>
  <c r="O187" i="17"/>
  <c r="N187" i="17"/>
  <c r="M187" i="17"/>
  <c r="I187" i="17"/>
  <c r="G187" i="17"/>
  <c r="F187" i="17"/>
  <c r="E187" i="17"/>
  <c r="D187" i="17"/>
  <c r="AA186" i="17"/>
  <c r="Z186" i="17"/>
  <c r="V186" i="17"/>
  <c r="U186" i="17"/>
  <c r="R186" i="17"/>
  <c r="W186" i="17" s="1"/>
  <c r="Q186" i="17"/>
  <c r="S186" i="17" s="1"/>
  <c r="T186" i="17" s="1"/>
  <c r="P186" i="17"/>
  <c r="O186" i="17"/>
  <c r="N186" i="17"/>
  <c r="M186" i="17"/>
  <c r="I186" i="17"/>
  <c r="G186" i="17"/>
  <c r="F186" i="17"/>
  <c r="E186" i="17"/>
  <c r="D186" i="17"/>
  <c r="AA185" i="17"/>
  <c r="Z185" i="17"/>
  <c r="R185" i="17"/>
  <c r="Q185" i="17"/>
  <c r="P185" i="17"/>
  <c r="W185" i="17" s="1"/>
  <c r="O185" i="17"/>
  <c r="N185" i="17"/>
  <c r="M185" i="17"/>
  <c r="I185" i="17"/>
  <c r="G185" i="17"/>
  <c r="F185" i="17"/>
  <c r="E185" i="17"/>
  <c r="D185" i="17"/>
  <c r="AA184" i="17"/>
  <c r="Z184" i="17"/>
  <c r="R184" i="17"/>
  <c r="W184" i="17" s="1"/>
  <c r="Q184" i="17"/>
  <c r="S184" i="17" s="1"/>
  <c r="T184" i="17" s="1"/>
  <c r="P184" i="17"/>
  <c r="O184" i="17"/>
  <c r="N184" i="17"/>
  <c r="M184" i="17"/>
  <c r="I184" i="17"/>
  <c r="G184" i="17"/>
  <c r="F184" i="17"/>
  <c r="E184" i="17"/>
  <c r="D184" i="17"/>
  <c r="AA183" i="17"/>
  <c r="Z183" i="17"/>
  <c r="W183" i="17"/>
  <c r="T183" i="17"/>
  <c r="S183" i="17"/>
  <c r="R183" i="17"/>
  <c r="V183" i="17" s="1"/>
  <c r="Q183" i="17"/>
  <c r="P183" i="17"/>
  <c r="O183" i="17"/>
  <c r="N183" i="17"/>
  <c r="M183" i="17"/>
  <c r="I183" i="17"/>
  <c r="G183" i="17"/>
  <c r="F183" i="17"/>
  <c r="E183" i="17"/>
  <c r="D183" i="17"/>
  <c r="AA182" i="17"/>
  <c r="Z182" i="17"/>
  <c r="V182" i="17"/>
  <c r="U182" i="17"/>
  <c r="R182" i="17"/>
  <c r="W182" i="17" s="1"/>
  <c r="Q182" i="17"/>
  <c r="S182" i="17" s="1"/>
  <c r="T182" i="17" s="1"/>
  <c r="P182" i="17"/>
  <c r="O182" i="17"/>
  <c r="N182" i="17"/>
  <c r="M182" i="17"/>
  <c r="I182" i="17"/>
  <c r="G182" i="17"/>
  <c r="F182" i="17"/>
  <c r="E182" i="17"/>
  <c r="D182" i="17"/>
  <c r="AA181" i="17"/>
  <c r="Z181" i="17"/>
  <c r="R181" i="17"/>
  <c r="Q181" i="17"/>
  <c r="P181" i="17"/>
  <c r="W181" i="17" s="1"/>
  <c r="O181" i="17"/>
  <c r="N181" i="17"/>
  <c r="M181" i="17"/>
  <c r="I181" i="17"/>
  <c r="G181" i="17"/>
  <c r="F181" i="17"/>
  <c r="E181" i="17"/>
  <c r="D181" i="17"/>
  <c r="AA180" i="17"/>
  <c r="Z180" i="17"/>
  <c r="R180" i="17"/>
  <c r="W180" i="17" s="1"/>
  <c r="Q180" i="17"/>
  <c r="S180" i="17" s="1"/>
  <c r="T180" i="17" s="1"/>
  <c r="P180" i="17"/>
  <c r="O180" i="17"/>
  <c r="N180" i="17"/>
  <c r="M180" i="17"/>
  <c r="I180" i="17"/>
  <c r="G180" i="17"/>
  <c r="F180" i="17"/>
  <c r="E180" i="17"/>
  <c r="D180" i="17"/>
  <c r="AA179" i="17"/>
  <c r="Z179" i="17"/>
  <c r="W179" i="17"/>
  <c r="T179" i="17"/>
  <c r="S179" i="17"/>
  <c r="R179" i="17"/>
  <c r="V179" i="17" s="1"/>
  <c r="Q179" i="17"/>
  <c r="P179" i="17"/>
  <c r="O179" i="17"/>
  <c r="N179" i="17"/>
  <c r="M179" i="17"/>
  <c r="I179" i="17"/>
  <c r="G179" i="17"/>
  <c r="F179" i="17"/>
  <c r="E179" i="17"/>
  <c r="D179" i="17"/>
  <c r="AA178" i="17"/>
  <c r="Z178" i="17"/>
  <c r="V178" i="17"/>
  <c r="U178" i="17"/>
  <c r="R178" i="17"/>
  <c r="W178" i="17" s="1"/>
  <c r="Q178" i="17"/>
  <c r="S178" i="17" s="1"/>
  <c r="T178" i="17" s="1"/>
  <c r="P178" i="17"/>
  <c r="O178" i="17"/>
  <c r="N178" i="17"/>
  <c r="M178" i="17"/>
  <c r="I178" i="17"/>
  <c r="G178" i="17"/>
  <c r="F178" i="17"/>
  <c r="E178" i="17"/>
  <c r="D178" i="17"/>
  <c r="AA177" i="17"/>
  <c r="Z177" i="17"/>
  <c r="R177" i="17"/>
  <c r="Q177" i="17"/>
  <c r="P177" i="17"/>
  <c r="W177" i="17" s="1"/>
  <c r="O177" i="17"/>
  <c r="N177" i="17"/>
  <c r="M177" i="17"/>
  <c r="I177" i="17"/>
  <c r="G177" i="17"/>
  <c r="F177" i="17"/>
  <c r="E177" i="17"/>
  <c r="D177" i="17"/>
  <c r="AA176" i="17"/>
  <c r="Z176" i="17"/>
  <c r="R176" i="17"/>
  <c r="W176" i="17" s="1"/>
  <c r="Q176" i="17"/>
  <c r="S176" i="17" s="1"/>
  <c r="T176" i="17" s="1"/>
  <c r="P176" i="17"/>
  <c r="O176" i="17"/>
  <c r="N176" i="17"/>
  <c r="M176" i="17"/>
  <c r="I176" i="17"/>
  <c r="G176" i="17"/>
  <c r="F176" i="17"/>
  <c r="E176" i="17"/>
  <c r="D176" i="17"/>
  <c r="AA175" i="17"/>
  <c r="Z175" i="17"/>
  <c r="W175" i="17"/>
  <c r="T175" i="17"/>
  <c r="S175" i="17"/>
  <c r="R175" i="17"/>
  <c r="V175" i="17" s="1"/>
  <c r="Q175" i="17"/>
  <c r="P175" i="17"/>
  <c r="O175" i="17"/>
  <c r="N175" i="17"/>
  <c r="M175" i="17"/>
  <c r="I175" i="17"/>
  <c r="G175" i="17"/>
  <c r="F175" i="17"/>
  <c r="E175" i="17"/>
  <c r="D175" i="17"/>
  <c r="AA174" i="17"/>
  <c r="Z174" i="17"/>
  <c r="V174" i="17"/>
  <c r="U174" i="17"/>
  <c r="R174" i="17"/>
  <c r="W174" i="17" s="1"/>
  <c r="Q174" i="17"/>
  <c r="S174" i="17" s="1"/>
  <c r="T174" i="17" s="1"/>
  <c r="P174" i="17"/>
  <c r="O174" i="17"/>
  <c r="N174" i="17"/>
  <c r="M174" i="17"/>
  <c r="I174" i="17"/>
  <c r="G174" i="17"/>
  <c r="F174" i="17"/>
  <c r="E174" i="17"/>
  <c r="D174" i="17"/>
  <c r="AA173" i="17"/>
  <c r="Z173" i="17"/>
  <c r="R173" i="17"/>
  <c r="Q173" i="17"/>
  <c r="P173" i="17"/>
  <c r="W173" i="17" s="1"/>
  <c r="O173" i="17"/>
  <c r="N173" i="17"/>
  <c r="M173" i="17"/>
  <c r="I173" i="17"/>
  <c r="G173" i="17"/>
  <c r="F173" i="17"/>
  <c r="E173" i="17"/>
  <c r="D173" i="17"/>
  <c r="AA172" i="17"/>
  <c r="Z172" i="17"/>
  <c r="R172" i="17"/>
  <c r="W172" i="17" s="1"/>
  <c r="Q172" i="17"/>
  <c r="S172" i="17" s="1"/>
  <c r="T172" i="17" s="1"/>
  <c r="P172" i="17"/>
  <c r="O172" i="17"/>
  <c r="N172" i="17"/>
  <c r="M172" i="17"/>
  <c r="I172" i="17"/>
  <c r="G172" i="17"/>
  <c r="F172" i="17"/>
  <c r="E172" i="17"/>
  <c r="D172" i="17"/>
  <c r="AA171" i="17"/>
  <c r="Z171" i="17"/>
  <c r="W171" i="17"/>
  <c r="T171" i="17"/>
  <c r="S171" i="17"/>
  <c r="R171" i="17"/>
  <c r="V171" i="17" s="1"/>
  <c r="Q171" i="17"/>
  <c r="P171" i="17"/>
  <c r="O171" i="17"/>
  <c r="N171" i="17"/>
  <c r="M171" i="17"/>
  <c r="I171" i="17"/>
  <c r="G171" i="17"/>
  <c r="F171" i="17"/>
  <c r="E171" i="17"/>
  <c r="D171" i="17"/>
  <c r="AA170" i="17"/>
  <c r="Z170" i="17"/>
  <c r="V170" i="17"/>
  <c r="U170" i="17"/>
  <c r="R170" i="17"/>
  <c r="W170" i="17" s="1"/>
  <c r="Q170" i="17"/>
  <c r="S170" i="17" s="1"/>
  <c r="T170" i="17" s="1"/>
  <c r="P170" i="17"/>
  <c r="O170" i="17"/>
  <c r="N170" i="17"/>
  <c r="M170" i="17"/>
  <c r="I170" i="17"/>
  <c r="G170" i="17"/>
  <c r="F170" i="17"/>
  <c r="E170" i="17"/>
  <c r="D170" i="17"/>
  <c r="AA169" i="17"/>
  <c r="Z169" i="17"/>
  <c r="R169" i="17"/>
  <c r="Q169" i="17"/>
  <c r="P169" i="17"/>
  <c r="W169" i="17" s="1"/>
  <c r="O169" i="17"/>
  <c r="N169" i="17"/>
  <c r="M169" i="17"/>
  <c r="I169" i="17"/>
  <c r="G169" i="17"/>
  <c r="F169" i="17"/>
  <c r="E169" i="17"/>
  <c r="D169" i="17"/>
  <c r="AA168" i="17"/>
  <c r="Z168" i="17"/>
  <c r="R168" i="17"/>
  <c r="W168" i="17" s="1"/>
  <c r="Q168" i="17"/>
  <c r="S168" i="17" s="1"/>
  <c r="T168" i="17" s="1"/>
  <c r="P168" i="17"/>
  <c r="O168" i="17"/>
  <c r="N168" i="17"/>
  <c r="M168" i="17"/>
  <c r="I168" i="17"/>
  <c r="G168" i="17"/>
  <c r="F168" i="17"/>
  <c r="E168" i="17"/>
  <c r="D168" i="17"/>
  <c r="AA167" i="17"/>
  <c r="Z167" i="17"/>
  <c r="W167" i="17"/>
  <c r="T167" i="17"/>
  <c r="S167" i="17"/>
  <c r="R167" i="17"/>
  <c r="V167" i="17" s="1"/>
  <c r="Q167" i="17"/>
  <c r="P167" i="17"/>
  <c r="O167" i="17"/>
  <c r="N167" i="17"/>
  <c r="M167" i="17"/>
  <c r="I167" i="17"/>
  <c r="G167" i="17"/>
  <c r="F167" i="17"/>
  <c r="E167" i="17"/>
  <c r="D167" i="17"/>
  <c r="AA166" i="17"/>
  <c r="Z166" i="17"/>
  <c r="V166" i="17"/>
  <c r="U166" i="17"/>
  <c r="R166" i="17"/>
  <c r="W166" i="17" s="1"/>
  <c r="Q166" i="17"/>
  <c r="S166" i="17" s="1"/>
  <c r="T166" i="17" s="1"/>
  <c r="P166" i="17"/>
  <c r="O166" i="17"/>
  <c r="N166" i="17"/>
  <c r="M166" i="17"/>
  <c r="I166" i="17"/>
  <c r="G166" i="17"/>
  <c r="F166" i="17"/>
  <c r="E166" i="17"/>
  <c r="D166" i="17"/>
  <c r="AA165" i="17"/>
  <c r="Z165" i="17"/>
  <c r="R165" i="17"/>
  <c r="U165" i="17" s="1"/>
  <c r="Q165" i="17"/>
  <c r="P165" i="17"/>
  <c r="W165" i="17" s="1"/>
  <c r="O165" i="17"/>
  <c r="N165" i="17"/>
  <c r="M165" i="17"/>
  <c r="I165" i="17"/>
  <c r="G165" i="17"/>
  <c r="F165" i="17"/>
  <c r="E165" i="17"/>
  <c r="D165" i="17"/>
  <c r="AA164" i="17"/>
  <c r="Z164" i="17"/>
  <c r="R164" i="17"/>
  <c r="W164" i="17" s="1"/>
  <c r="Q164" i="17"/>
  <c r="S164" i="17" s="1"/>
  <c r="T164" i="17" s="1"/>
  <c r="P164" i="17"/>
  <c r="O164" i="17"/>
  <c r="N164" i="17"/>
  <c r="M164" i="17"/>
  <c r="I164" i="17"/>
  <c r="G164" i="17"/>
  <c r="F164" i="17"/>
  <c r="E164" i="17"/>
  <c r="D164" i="17"/>
  <c r="AA163" i="17"/>
  <c r="Z163" i="17"/>
  <c r="W163" i="17"/>
  <c r="T163" i="17"/>
  <c r="S163" i="17"/>
  <c r="R163" i="17"/>
  <c r="V163" i="17" s="1"/>
  <c r="Q163" i="17"/>
  <c r="P163" i="17"/>
  <c r="O163" i="17"/>
  <c r="N163" i="17"/>
  <c r="M163" i="17"/>
  <c r="I163" i="17"/>
  <c r="G163" i="17"/>
  <c r="F163" i="17"/>
  <c r="E163" i="17"/>
  <c r="D163" i="17"/>
  <c r="AA162" i="17"/>
  <c r="Z162" i="17"/>
  <c r="V162" i="17"/>
  <c r="U162" i="17"/>
  <c r="R162" i="17"/>
  <c r="W162" i="17" s="1"/>
  <c r="Q162" i="17"/>
  <c r="S162" i="17" s="1"/>
  <c r="T162" i="17" s="1"/>
  <c r="P162" i="17"/>
  <c r="O162" i="17"/>
  <c r="N162" i="17"/>
  <c r="M162" i="17"/>
  <c r="I162" i="17"/>
  <c r="G162" i="17"/>
  <c r="F162" i="17"/>
  <c r="E162" i="17"/>
  <c r="D162" i="17"/>
  <c r="AA161" i="17"/>
  <c r="Z161" i="17"/>
  <c r="R161" i="17"/>
  <c r="U161" i="17" s="1"/>
  <c r="Q161" i="17"/>
  <c r="P161" i="17"/>
  <c r="W161" i="17" s="1"/>
  <c r="O161" i="17"/>
  <c r="N161" i="17"/>
  <c r="M161" i="17"/>
  <c r="I161" i="17"/>
  <c r="G161" i="17"/>
  <c r="F161" i="17"/>
  <c r="E161" i="17"/>
  <c r="D161" i="17"/>
  <c r="AA160" i="17"/>
  <c r="Z160" i="17"/>
  <c r="R160" i="17"/>
  <c r="W160" i="17" s="1"/>
  <c r="Q160" i="17"/>
  <c r="S160" i="17" s="1"/>
  <c r="T160" i="17" s="1"/>
  <c r="P160" i="17"/>
  <c r="O160" i="17"/>
  <c r="N160" i="17"/>
  <c r="M160" i="17"/>
  <c r="I160" i="17"/>
  <c r="G160" i="17"/>
  <c r="F160" i="17"/>
  <c r="E160" i="17"/>
  <c r="D160" i="17"/>
  <c r="AA159" i="17"/>
  <c r="Z159" i="17"/>
  <c r="W159" i="17"/>
  <c r="T159" i="17"/>
  <c r="S159" i="17"/>
  <c r="R159" i="17"/>
  <c r="V159" i="17" s="1"/>
  <c r="Q159" i="17"/>
  <c r="P159" i="17"/>
  <c r="O159" i="17"/>
  <c r="N159" i="17"/>
  <c r="M159" i="17"/>
  <c r="I159" i="17"/>
  <c r="G159" i="17"/>
  <c r="F159" i="17"/>
  <c r="E159" i="17"/>
  <c r="D159" i="17"/>
  <c r="AA158" i="17"/>
  <c r="Z158" i="17"/>
  <c r="V158" i="17"/>
  <c r="U158" i="17"/>
  <c r="R158" i="17"/>
  <c r="W158" i="17" s="1"/>
  <c r="Q158" i="17"/>
  <c r="S158" i="17" s="1"/>
  <c r="T158" i="17" s="1"/>
  <c r="P158" i="17"/>
  <c r="O158" i="17"/>
  <c r="N158" i="17"/>
  <c r="M158" i="17"/>
  <c r="I158" i="17"/>
  <c r="G158" i="17"/>
  <c r="F158" i="17"/>
  <c r="E158" i="17"/>
  <c r="D158" i="17"/>
  <c r="AA157" i="17"/>
  <c r="Z157" i="17"/>
  <c r="R157" i="17"/>
  <c r="U157" i="17" s="1"/>
  <c r="Q157" i="17"/>
  <c r="P157" i="17"/>
  <c r="W157" i="17" s="1"/>
  <c r="O157" i="17"/>
  <c r="N157" i="17"/>
  <c r="M157" i="17"/>
  <c r="I157" i="17"/>
  <c r="G157" i="17"/>
  <c r="F157" i="17"/>
  <c r="E157" i="17"/>
  <c r="D157" i="17"/>
  <c r="AA156" i="17"/>
  <c r="Z156" i="17"/>
  <c r="R156" i="17"/>
  <c r="W156" i="17" s="1"/>
  <c r="Q156" i="17"/>
  <c r="S156" i="17" s="1"/>
  <c r="T156" i="17" s="1"/>
  <c r="P156" i="17"/>
  <c r="O156" i="17"/>
  <c r="N156" i="17"/>
  <c r="M156" i="17"/>
  <c r="I156" i="17"/>
  <c r="G156" i="17"/>
  <c r="F156" i="17"/>
  <c r="E156" i="17"/>
  <c r="D156" i="17"/>
  <c r="AA155" i="17"/>
  <c r="Z155" i="17"/>
  <c r="W155" i="17"/>
  <c r="T155" i="17"/>
  <c r="S155" i="17"/>
  <c r="R155" i="17"/>
  <c r="V155" i="17" s="1"/>
  <c r="Q155" i="17"/>
  <c r="P155" i="17"/>
  <c r="O155" i="17"/>
  <c r="N155" i="17"/>
  <c r="M155" i="17"/>
  <c r="I155" i="17"/>
  <c r="G155" i="17"/>
  <c r="F155" i="17"/>
  <c r="E155" i="17"/>
  <c r="D155" i="17"/>
  <c r="AA154" i="17"/>
  <c r="Z154" i="17"/>
  <c r="V154" i="17"/>
  <c r="U154" i="17"/>
  <c r="R154" i="17"/>
  <c r="W154" i="17" s="1"/>
  <c r="Q154" i="17"/>
  <c r="S154" i="17" s="1"/>
  <c r="T154" i="17" s="1"/>
  <c r="P154" i="17"/>
  <c r="O154" i="17"/>
  <c r="N154" i="17"/>
  <c r="M154" i="17"/>
  <c r="I154" i="17"/>
  <c r="G154" i="17"/>
  <c r="F154" i="17"/>
  <c r="E154" i="17"/>
  <c r="D154" i="17"/>
  <c r="AA153" i="17"/>
  <c r="Z153" i="17"/>
  <c r="R153" i="17"/>
  <c r="U153" i="17" s="1"/>
  <c r="Q153" i="17"/>
  <c r="P153" i="17"/>
  <c r="W153" i="17" s="1"/>
  <c r="O153" i="17"/>
  <c r="N153" i="17"/>
  <c r="M153" i="17"/>
  <c r="I153" i="17"/>
  <c r="G153" i="17"/>
  <c r="F153" i="17"/>
  <c r="E153" i="17"/>
  <c r="D153" i="17"/>
  <c r="AA152" i="17"/>
  <c r="Z152" i="17"/>
  <c r="R152" i="17"/>
  <c r="W152" i="17" s="1"/>
  <c r="Q152" i="17"/>
  <c r="S152" i="17" s="1"/>
  <c r="T152" i="17" s="1"/>
  <c r="P152" i="17"/>
  <c r="O152" i="17"/>
  <c r="N152" i="17"/>
  <c r="M152" i="17"/>
  <c r="I152" i="17"/>
  <c r="G152" i="17"/>
  <c r="F152" i="17"/>
  <c r="E152" i="17"/>
  <c r="D152" i="17"/>
  <c r="AA151" i="17"/>
  <c r="Z151" i="17"/>
  <c r="W151" i="17"/>
  <c r="T151" i="17"/>
  <c r="S151" i="17"/>
  <c r="R151" i="17"/>
  <c r="V151" i="17" s="1"/>
  <c r="Q151" i="17"/>
  <c r="P151" i="17"/>
  <c r="O151" i="17"/>
  <c r="N151" i="17"/>
  <c r="M151" i="17"/>
  <c r="I151" i="17"/>
  <c r="G151" i="17"/>
  <c r="F151" i="17"/>
  <c r="E151" i="17"/>
  <c r="D151" i="17"/>
  <c r="AA150" i="17"/>
  <c r="Z150" i="17"/>
  <c r="V150" i="17"/>
  <c r="U150" i="17"/>
  <c r="R150" i="17"/>
  <c r="W150" i="17" s="1"/>
  <c r="Q150" i="17"/>
  <c r="S150" i="17" s="1"/>
  <c r="T150" i="17" s="1"/>
  <c r="P150" i="17"/>
  <c r="O150" i="17"/>
  <c r="N150" i="17"/>
  <c r="M150" i="17"/>
  <c r="I150" i="17"/>
  <c r="G150" i="17"/>
  <c r="F150" i="17"/>
  <c r="E150" i="17"/>
  <c r="D150" i="17"/>
  <c r="AA149" i="17"/>
  <c r="Z149" i="17"/>
  <c r="R149" i="17"/>
  <c r="U149" i="17" s="1"/>
  <c r="Q149" i="17"/>
  <c r="P149" i="17"/>
  <c r="W149" i="17" s="1"/>
  <c r="O149" i="17"/>
  <c r="N149" i="17"/>
  <c r="M149" i="17"/>
  <c r="I149" i="17"/>
  <c r="G149" i="17"/>
  <c r="F149" i="17"/>
  <c r="E149" i="17"/>
  <c r="D149" i="17"/>
  <c r="AA148" i="17"/>
  <c r="Z148" i="17"/>
  <c r="R148" i="17"/>
  <c r="W148" i="17" s="1"/>
  <c r="Q148" i="17"/>
  <c r="S148" i="17" s="1"/>
  <c r="T148" i="17" s="1"/>
  <c r="P148" i="17"/>
  <c r="O148" i="17"/>
  <c r="N148" i="17"/>
  <c r="M148" i="17"/>
  <c r="I148" i="17"/>
  <c r="G148" i="17"/>
  <c r="F148" i="17"/>
  <c r="E148" i="17"/>
  <c r="D148" i="17"/>
  <c r="AA147" i="17"/>
  <c r="Z147" i="17"/>
  <c r="W147" i="17"/>
  <c r="T147" i="17"/>
  <c r="S147" i="17"/>
  <c r="R147" i="17"/>
  <c r="V147" i="17" s="1"/>
  <c r="Q147" i="17"/>
  <c r="P147" i="17"/>
  <c r="O147" i="17"/>
  <c r="N147" i="17"/>
  <c r="M147" i="17"/>
  <c r="I147" i="17"/>
  <c r="G147" i="17"/>
  <c r="F147" i="17"/>
  <c r="E147" i="17"/>
  <c r="D147" i="17"/>
  <c r="AA146" i="17"/>
  <c r="Z146" i="17"/>
  <c r="V146" i="17"/>
  <c r="U146" i="17"/>
  <c r="R146" i="17"/>
  <c r="W146" i="17" s="1"/>
  <c r="Q146" i="17"/>
  <c r="S146" i="17" s="1"/>
  <c r="T146" i="17" s="1"/>
  <c r="P146" i="17"/>
  <c r="O146" i="17"/>
  <c r="N146" i="17"/>
  <c r="M146" i="17"/>
  <c r="I146" i="17"/>
  <c r="G146" i="17"/>
  <c r="F146" i="17"/>
  <c r="E146" i="17"/>
  <c r="D146" i="17"/>
  <c r="AA145" i="17"/>
  <c r="Z145" i="17"/>
  <c r="R145" i="17"/>
  <c r="U145" i="17" s="1"/>
  <c r="Q145" i="17"/>
  <c r="P145" i="17"/>
  <c r="W145" i="17" s="1"/>
  <c r="O145" i="17"/>
  <c r="N145" i="17"/>
  <c r="M145" i="17"/>
  <c r="I145" i="17"/>
  <c r="G145" i="17"/>
  <c r="F145" i="17"/>
  <c r="E145" i="17"/>
  <c r="D145" i="17"/>
  <c r="AA144" i="17"/>
  <c r="Z144" i="17"/>
  <c r="R144" i="17"/>
  <c r="W144" i="17" s="1"/>
  <c r="Q144" i="17"/>
  <c r="S144" i="17" s="1"/>
  <c r="T144" i="17" s="1"/>
  <c r="P144" i="17"/>
  <c r="O144" i="17"/>
  <c r="N144" i="17"/>
  <c r="M144" i="17"/>
  <c r="I144" i="17"/>
  <c r="G144" i="17"/>
  <c r="F144" i="17"/>
  <c r="E144" i="17"/>
  <c r="D144" i="17"/>
  <c r="AA143" i="17"/>
  <c r="Z143" i="17"/>
  <c r="W143" i="17"/>
  <c r="T143" i="17"/>
  <c r="S143" i="17"/>
  <c r="R143" i="17"/>
  <c r="V143" i="17" s="1"/>
  <c r="Q143" i="17"/>
  <c r="P143" i="17"/>
  <c r="O143" i="17"/>
  <c r="N143" i="17"/>
  <c r="M143" i="17"/>
  <c r="I143" i="17"/>
  <c r="G143" i="17"/>
  <c r="F143" i="17"/>
  <c r="E143" i="17"/>
  <c r="D143" i="17"/>
  <c r="AA142" i="17"/>
  <c r="Z142" i="17"/>
  <c r="V142" i="17"/>
  <c r="U142" i="17"/>
  <c r="R142" i="17"/>
  <c r="W142" i="17" s="1"/>
  <c r="Q142" i="17"/>
  <c r="S142" i="17" s="1"/>
  <c r="T142" i="17" s="1"/>
  <c r="P142" i="17"/>
  <c r="O142" i="17"/>
  <c r="N142" i="17"/>
  <c r="M142" i="17"/>
  <c r="I142" i="17"/>
  <c r="G142" i="17"/>
  <c r="F142" i="17"/>
  <c r="E142" i="17"/>
  <c r="D142" i="17"/>
  <c r="AA141" i="17"/>
  <c r="Z141" i="17"/>
  <c r="R141" i="17"/>
  <c r="U141" i="17" s="1"/>
  <c r="Q141" i="17"/>
  <c r="P141" i="17"/>
  <c r="W141" i="17" s="1"/>
  <c r="O141" i="17"/>
  <c r="N141" i="17"/>
  <c r="M141" i="17"/>
  <c r="I141" i="17"/>
  <c r="G141" i="17"/>
  <c r="F141" i="17"/>
  <c r="E141" i="17"/>
  <c r="D141" i="17"/>
  <c r="AA140" i="17"/>
  <c r="Z140" i="17"/>
  <c r="R140" i="17"/>
  <c r="W140" i="17" s="1"/>
  <c r="Q140" i="17"/>
  <c r="S140" i="17" s="1"/>
  <c r="T140" i="17" s="1"/>
  <c r="P140" i="17"/>
  <c r="O140" i="17"/>
  <c r="N140" i="17"/>
  <c r="M140" i="17"/>
  <c r="I140" i="17"/>
  <c r="G140" i="17"/>
  <c r="F140" i="17"/>
  <c r="E140" i="17"/>
  <c r="D140" i="17"/>
  <c r="AA139" i="17"/>
  <c r="Z139" i="17"/>
  <c r="W139" i="17"/>
  <c r="T139" i="17"/>
  <c r="S139" i="17"/>
  <c r="R139" i="17"/>
  <c r="V139" i="17" s="1"/>
  <c r="Q139" i="17"/>
  <c r="P139" i="17"/>
  <c r="O139" i="17"/>
  <c r="N139" i="17"/>
  <c r="M139" i="17"/>
  <c r="I139" i="17"/>
  <c r="G139" i="17"/>
  <c r="F139" i="17"/>
  <c r="E139" i="17"/>
  <c r="D139" i="17"/>
  <c r="AA138" i="17"/>
  <c r="Z138" i="17"/>
  <c r="V138" i="17"/>
  <c r="U138" i="17"/>
  <c r="R138" i="17"/>
  <c r="W138" i="17" s="1"/>
  <c r="Q138" i="17"/>
  <c r="S138" i="17" s="1"/>
  <c r="T138" i="17" s="1"/>
  <c r="P138" i="17"/>
  <c r="O138" i="17"/>
  <c r="N138" i="17"/>
  <c r="M138" i="17"/>
  <c r="I138" i="17"/>
  <c r="G138" i="17"/>
  <c r="F138" i="17"/>
  <c r="E138" i="17"/>
  <c r="D138" i="17"/>
  <c r="AA137" i="17"/>
  <c r="Z137" i="17"/>
  <c r="R137" i="17"/>
  <c r="U137" i="17" s="1"/>
  <c r="Q137" i="17"/>
  <c r="P137" i="17"/>
  <c r="W137" i="17" s="1"/>
  <c r="O137" i="17"/>
  <c r="N137" i="17"/>
  <c r="M137" i="17"/>
  <c r="I137" i="17"/>
  <c r="G137" i="17"/>
  <c r="F137" i="17"/>
  <c r="E137" i="17"/>
  <c r="D137" i="17"/>
  <c r="AA136" i="17"/>
  <c r="Z136" i="17"/>
  <c r="R136" i="17"/>
  <c r="W136" i="17" s="1"/>
  <c r="Q136" i="17"/>
  <c r="S136" i="17" s="1"/>
  <c r="T136" i="17" s="1"/>
  <c r="P136" i="17"/>
  <c r="O136" i="17"/>
  <c r="N136" i="17"/>
  <c r="M136" i="17"/>
  <c r="I136" i="17"/>
  <c r="G136" i="17"/>
  <c r="F136" i="17"/>
  <c r="E136" i="17"/>
  <c r="D136" i="17"/>
  <c r="AA135" i="17"/>
  <c r="Z135" i="17"/>
  <c r="W135" i="17"/>
  <c r="T135" i="17"/>
  <c r="S135" i="17"/>
  <c r="R135" i="17"/>
  <c r="V135" i="17" s="1"/>
  <c r="Q135" i="17"/>
  <c r="P135" i="17"/>
  <c r="O135" i="17"/>
  <c r="N135" i="17"/>
  <c r="M135" i="17"/>
  <c r="I135" i="17"/>
  <c r="G135" i="17"/>
  <c r="F135" i="17"/>
  <c r="E135" i="17"/>
  <c r="D135" i="17"/>
  <c r="AA134" i="17"/>
  <c r="Z134" i="17"/>
  <c r="V134" i="17"/>
  <c r="U134" i="17"/>
  <c r="R134" i="17"/>
  <c r="W134" i="17" s="1"/>
  <c r="Q134" i="17"/>
  <c r="S134" i="17" s="1"/>
  <c r="T134" i="17" s="1"/>
  <c r="P134" i="17"/>
  <c r="O134" i="17"/>
  <c r="N134" i="17"/>
  <c r="M134" i="17"/>
  <c r="I134" i="17"/>
  <c r="G134" i="17"/>
  <c r="F134" i="17"/>
  <c r="E134" i="17"/>
  <c r="D134" i="17"/>
  <c r="AA133" i="17"/>
  <c r="Z133" i="17"/>
  <c r="R133" i="17"/>
  <c r="U133" i="17" s="1"/>
  <c r="Q133" i="17"/>
  <c r="P133" i="17"/>
  <c r="W133" i="17" s="1"/>
  <c r="O133" i="17"/>
  <c r="N133" i="17"/>
  <c r="M133" i="17"/>
  <c r="I133" i="17"/>
  <c r="G133" i="17"/>
  <c r="F133" i="17"/>
  <c r="E133" i="17"/>
  <c r="D133" i="17"/>
  <c r="AA132" i="17"/>
  <c r="Z132" i="17"/>
  <c r="R132" i="17"/>
  <c r="W132" i="17" s="1"/>
  <c r="Q132" i="17"/>
  <c r="S132" i="17" s="1"/>
  <c r="T132" i="17" s="1"/>
  <c r="P132" i="17"/>
  <c r="O132" i="17"/>
  <c r="N132" i="17"/>
  <c r="M132" i="17"/>
  <c r="I132" i="17"/>
  <c r="G132" i="17"/>
  <c r="F132" i="17"/>
  <c r="E132" i="17"/>
  <c r="D132" i="17"/>
  <c r="AA131" i="17"/>
  <c r="Z131" i="17"/>
  <c r="W131" i="17"/>
  <c r="T131" i="17"/>
  <c r="S131" i="17"/>
  <c r="R131" i="17"/>
  <c r="V131" i="17" s="1"/>
  <c r="Q131" i="17"/>
  <c r="P131" i="17"/>
  <c r="O131" i="17"/>
  <c r="N131" i="17"/>
  <c r="M131" i="17"/>
  <c r="I131" i="17"/>
  <c r="G131" i="17"/>
  <c r="F131" i="17"/>
  <c r="E131" i="17"/>
  <c r="D131" i="17"/>
  <c r="AA130" i="17"/>
  <c r="Z130" i="17"/>
  <c r="V130" i="17"/>
  <c r="U130" i="17"/>
  <c r="R130" i="17"/>
  <c r="W130" i="17" s="1"/>
  <c r="Q130" i="17"/>
  <c r="S130" i="17" s="1"/>
  <c r="T130" i="17" s="1"/>
  <c r="P130" i="17"/>
  <c r="O130" i="17"/>
  <c r="N130" i="17"/>
  <c r="M130" i="17"/>
  <c r="I130" i="17"/>
  <c r="G130" i="17"/>
  <c r="F130" i="17"/>
  <c r="E130" i="17"/>
  <c r="D130" i="17"/>
  <c r="AA129" i="17"/>
  <c r="Z129" i="17"/>
  <c r="R129" i="17"/>
  <c r="U129" i="17" s="1"/>
  <c r="Q129" i="17"/>
  <c r="P129" i="17"/>
  <c r="W129" i="17" s="1"/>
  <c r="O129" i="17"/>
  <c r="N129" i="17"/>
  <c r="M129" i="17"/>
  <c r="I129" i="17"/>
  <c r="G129" i="17"/>
  <c r="F129" i="17"/>
  <c r="E129" i="17"/>
  <c r="D129" i="17"/>
  <c r="AA128" i="17"/>
  <c r="Z128" i="17"/>
  <c r="R128" i="17"/>
  <c r="W128" i="17" s="1"/>
  <c r="Q128" i="17"/>
  <c r="S128" i="17" s="1"/>
  <c r="T128" i="17" s="1"/>
  <c r="P128" i="17"/>
  <c r="O128" i="17"/>
  <c r="N128" i="17"/>
  <c r="M128" i="17"/>
  <c r="I128" i="17"/>
  <c r="G128" i="17"/>
  <c r="F128" i="17"/>
  <c r="E128" i="17"/>
  <c r="D128" i="17"/>
  <c r="AA127" i="17"/>
  <c r="Z127" i="17"/>
  <c r="W127" i="17"/>
  <c r="T127" i="17"/>
  <c r="S127" i="17"/>
  <c r="R127" i="17"/>
  <c r="V127" i="17" s="1"/>
  <c r="Q127" i="17"/>
  <c r="P127" i="17"/>
  <c r="O127" i="17"/>
  <c r="N127" i="17"/>
  <c r="M127" i="17"/>
  <c r="I127" i="17"/>
  <c r="G127" i="17"/>
  <c r="F127" i="17"/>
  <c r="E127" i="17"/>
  <c r="D127" i="17"/>
  <c r="AA126" i="17"/>
  <c r="Z126" i="17"/>
  <c r="V126" i="17"/>
  <c r="U126" i="17"/>
  <c r="R126" i="17"/>
  <c r="W126" i="17" s="1"/>
  <c r="Q126" i="17"/>
  <c r="S126" i="17" s="1"/>
  <c r="T126" i="17" s="1"/>
  <c r="P126" i="17"/>
  <c r="O126" i="17"/>
  <c r="N126" i="17"/>
  <c r="M126" i="17"/>
  <c r="I126" i="17"/>
  <c r="G126" i="17"/>
  <c r="F126" i="17"/>
  <c r="E126" i="17"/>
  <c r="D126" i="17"/>
  <c r="AA125" i="17"/>
  <c r="Z125" i="17"/>
  <c r="R125" i="17"/>
  <c r="U125" i="17" s="1"/>
  <c r="Q125" i="17"/>
  <c r="P125" i="17"/>
  <c r="W125" i="17" s="1"/>
  <c r="O125" i="17"/>
  <c r="N125" i="17"/>
  <c r="M125" i="17"/>
  <c r="I125" i="17"/>
  <c r="G125" i="17"/>
  <c r="F125" i="17"/>
  <c r="E125" i="17"/>
  <c r="D125" i="17"/>
  <c r="AA124" i="17"/>
  <c r="Z124" i="17"/>
  <c r="R124" i="17"/>
  <c r="W124" i="17" s="1"/>
  <c r="Q124" i="17"/>
  <c r="S124" i="17" s="1"/>
  <c r="T124" i="17" s="1"/>
  <c r="P124" i="17"/>
  <c r="O124" i="17"/>
  <c r="N124" i="17"/>
  <c r="M124" i="17"/>
  <c r="I124" i="17"/>
  <c r="G124" i="17"/>
  <c r="F124" i="17"/>
  <c r="E124" i="17"/>
  <c r="D124" i="17"/>
  <c r="AA123" i="17"/>
  <c r="Z123" i="17"/>
  <c r="W123" i="17"/>
  <c r="T123" i="17"/>
  <c r="S123" i="17"/>
  <c r="R123" i="17"/>
  <c r="V123" i="17" s="1"/>
  <c r="Q123" i="17"/>
  <c r="P123" i="17"/>
  <c r="O123" i="17"/>
  <c r="N123" i="17"/>
  <c r="M123" i="17"/>
  <c r="I123" i="17"/>
  <c r="G123" i="17"/>
  <c r="F123" i="17"/>
  <c r="E123" i="17"/>
  <c r="D123" i="17"/>
  <c r="AA122" i="17"/>
  <c r="Z122" i="17"/>
  <c r="V122" i="17"/>
  <c r="U122" i="17"/>
  <c r="R122" i="17"/>
  <c r="W122" i="17" s="1"/>
  <c r="Q122" i="17"/>
  <c r="S122" i="17" s="1"/>
  <c r="T122" i="17" s="1"/>
  <c r="P122" i="17"/>
  <c r="O122" i="17"/>
  <c r="N122" i="17"/>
  <c r="M122" i="17"/>
  <c r="I122" i="17"/>
  <c r="G122" i="17"/>
  <c r="F122" i="17"/>
  <c r="E122" i="17"/>
  <c r="D122" i="17"/>
  <c r="AA121" i="17"/>
  <c r="Z121" i="17"/>
  <c r="R121" i="17"/>
  <c r="U121" i="17" s="1"/>
  <c r="Q121" i="17"/>
  <c r="P121" i="17"/>
  <c r="W121" i="17" s="1"/>
  <c r="O121" i="17"/>
  <c r="N121" i="17"/>
  <c r="M121" i="17"/>
  <c r="I121" i="17"/>
  <c r="G121" i="17"/>
  <c r="F121" i="17"/>
  <c r="E121" i="17"/>
  <c r="D121" i="17"/>
  <c r="AA120" i="17"/>
  <c r="Z120" i="17"/>
  <c r="R120" i="17"/>
  <c r="W120" i="17" s="1"/>
  <c r="Q120" i="17"/>
  <c r="S120" i="17" s="1"/>
  <c r="T120" i="17" s="1"/>
  <c r="P120" i="17"/>
  <c r="O120" i="17"/>
  <c r="N120" i="17"/>
  <c r="M120" i="17"/>
  <c r="I120" i="17"/>
  <c r="G120" i="17"/>
  <c r="F120" i="17"/>
  <c r="E120" i="17"/>
  <c r="D120" i="17"/>
  <c r="AA119" i="17"/>
  <c r="Z119" i="17"/>
  <c r="W119" i="17"/>
  <c r="T119" i="17"/>
  <c r="S119" i="17"/>
  <c r="R119" i="17"/>
  <c r="V119" i="17" s="1"/>
  <c r="Q119" i="17"/>
  <c r="P119" i="17"/>
  <c r="O119" i="17"/>
  <c r="N119" i="17"/>
  <c r="M119" i="17"/>
  <c r="I119" i="17"/>
  <c r="G119" i="17"/>
  <c r="F119" i="17"/>
  <c r="E119" i="17"/>
  <c r="D119" i="17"/>
  <c r="AA118" i="17"/>
  <c r="Z118" i="17"/>
  <c r="V118" i="17"/>
  <c r="U118" i="17"/>
  <c r="R118" i="17"/>
  <c r="W118" i="17" s="1"/>
  <c r="Q118" i="17"/>
  <c r="S118" i="17" s="1"/>
  <c r="T118" i="17" s="1"/>
  <c r="P118" i="17"/>
  <c r="O118" i="17"/>
  <c r="N118" i="17"/>
  <c r="M118" i="17"/>
  <c r="I118" i="17"/>
  <c r="G118" i="17"/>
  <c r="F118" i="17"/>
  <c r="E118" i="17"/>
  <c r="D118" i="17"/>
  <c r="AA117" i="17"/>
  <c r="Z117" i="17"/>
  <c r="R117" i="17"/>
  <c r="U117" i="17" s="1"/>
  <c r="Q117" i="17"/>
  <c r="P117" i="17"/>
  <c r="W117" i="17" s="1"/>
  <c r="O117" i="17"/>
  <c r="N117" i="17"/>
  <c r="M117" i="17"/>
  <c r="I117" i="17"/>
  <c r="G117" i="17"/>
  <c r="F117" i="17"/>
  <c r="E117" i="17"/>
  <c r="D117" i="17"/>
  <c r="AA116" i="17"/>
  <c r="Z116" i="17"/>
  <c r="R116" i="17"/>
  <c r="W116" i="17" s="1"/>
  <c r="Q116" i="17"/>
  <c r="S116" i="17" s="1"/>
  <c r="T116" i="17" s="1"/>
  <c r="P116" i="17"/>
  <c r="O116" i="17"/>
  <c r="N116" i="17"/>
  <c r="M116" i="17"/>
  <c r="I116" i="17"/>
  <c r="G116" i="17"/>
  <c r="F116" i="17"/>
  <c r="E116" i="17"/>
  <c r="D116" i="17"/>
  <c r="AA115" i="17"/>
  <c r="Z115" i="17"/>
  <c r="W115" i="17"/>
  <c r="T115" i="17"/>
  <c r="S115" i="17"/>
  <c r="R115" i="17"/>
  <c r="V115" i="17" s="1"/>
  <c r="Q115" i="17"/>
  <c r="P115" i="17"/>
  <c r="O115" i="17"/>
  <c r="N115" i="17"/>
  <c r="M115" i="17"/>
  <c r="I115" i="17"/>
  <c r="G115" i="17"/>
  <c r="F115" i="17"/>
  <c r="E115" i="17"/>
  <c r="D115" i="17"/>
  <c r="AA114" i="17"/>
  <c r="Z114" i="17"/>
  <c r="V114" i="17"/>
  <c r="U114" i="17"/>
  <c r="R114" i="17"/>
  <c r="W114" i="17" s="1"/>
  <c r="Q114" i="17"/>
  <c r="S114" i="17" s="1"/>
  <c r="T114" i="17" s="1"/>
  <c r="P114" i="17"/>
  <c r="O114" i="17"/>
  <c r="N114" i="17"/>
  <c r="M114" i="17"/>
  <c r="I114" i="17"/>
  <c r="G114" i="17"/>
  <c r="F114" i="17"/>
  <c r="E114" i="17"/>
  <c r="D114" i="17"/>
  <c r="AA113" i="17"/>
  <c r="Z113" i="17"/>
  <c r="R113" i="17"/>
  <c r="U113" i="17" s="1"/>
  <c r="Q113" i="17"/>
  <c r="P113" i="17"/>
  <c r="W113" i="17" s="1"/>
  <c r="O113" i="17"/>
  <c r="N113" i="17"/>
  <c r="M113" i="17"/>
  <c r="I113" i="17"/>
  <c r="G113" i="17"/>
  <c r="F113" i="17"/>
  <c r="E113" i="17"/>
  <c r="D113" i="17"/>
  <c r="AA112" i="17"/>
  <c r="Z112" i="17"/>
  <c r="R112" i="17"/>
  <c r="W112" i="17" s="1"/>
  <c r="Q112" i="17"/>
  <c r="S112" i="17" s="1"/>
  <c r="T112" i="17" s="1"/>
  <c r="P112" i="17"/>
  <c r="O112" i="17"/>
  <c r="N112" i="17"/>
  <c r="M112" i="17"/>
  <c r="I112" i="17"/>
  <c r="G112" i="17"/>
  <c r="F112" i="17"/>
  <c r="E112" i="17"/>
  <c r="D112" i="17"/>
  <c r="AA111" i="17"/>
  <c r="Z111" i="17"/>
  <c r="W111" i="17"/>
  <c r="T111" i="17"/>
  <c r="S111" i="17"/>
  <c r="R111" i="17"/>
  <c r="V111" i="17" s="1"/>
  <c r="Q111" i="17"/>
  <c r="P111" i="17"/>
  <c r="O111" i="17"/>
  <c r="N111" i="17"/>
  <c r="M111" i="17"/>
  <c r="I111" i="17"/>
  <c r="G111" i="17"/>
  <c r="F111" i="17"/>
  <c r="E111" i="17"/>
  <c r="D111" i="17"/>
  <c r="AA110" i="17"/>
  <c r="Z110" i="17"/>
  <c r="V110" i="17"/>
  <c r="U110" i="17"/>
  <c r="R110" i="17"/>
  <c r="W110" i="17" s="1"/>
  <c r="Q110" i="17"/>
  <c r="S110" i="17" s="1"/>
  <c r="T110" i="17" s="1"/>
  <c r="P110" i="17"/>
  <c r="O110" i="17"/>
  <c r="N110" i="17"/>
  <c r="M110" i="17"/>
  <c r="I110" i="17"/>
  <c r="G110" i="17"/>
  <c r="F110" i="17"/>
  <c r="E110" i="17"/>
  <c r="D110" i="17"/>
  <c r="AA109" i="17"/>
  <c r="Z109" i="17"/>
  <c r="R109" i="17"/>
  <c r="U109" i="17" s="1"/>
  <c r="Q109" i="17"/>
  <c r="P109" i="17"/>
  <c r="W109" i="17" s="1"/>
  <c r="O109" i="17"/>
  <c r="N109" i="17"/>
  <c r="M109" i="17"/>
  <c r="I109" i="17"/>
  <c r="G109" i="17"/>
  <c r="F109" i="17"/>
  <c r="E109" i="17"/>
  <c r="D109" i="17"/>
  <c r="AA108" i="17"/>
  <c r="Z108" i="17"/>
  <c r="R108" i="17"/>
  <c r="W108" i="17" s="1"/>
  <c r="Q108" i="17"/>
  <c r="S108" i="17" s="1"/>
  <c r="T108" i="17" s="1"/>
  <c r="P108" i="17"/>
  <c r="O108" i="17"/>
  <c r="N108" i="17"/>
  <c r="M108" i="17"/>
  <c r="I108" i="17"/>
  <c r="G108" i="17"/>
  <c r="F108" i="17"/>
  <c r="E108" i="17"/>
  <c r="D108" i="17"/>
  <c r="AA107" i="17"/>
  <c r="Z107" i="17"/>
  <c r="W107" i="17"/>
  <c r="T107" i="17"/>
  <c r="S107" i="17"/>
  <c r="R107" i="17"/>
  <c r="V107" i="17" s="1"/>
  <c r="Q107" i="17"/>
  <c r="P107" i="17"/>
  <c r="O107" i="17"/>
  <c r="N107" i="17"/>
  <c r="M107" i="17"/>
  <c r="I107" i="17"/>
  <c r="G107" i="17"/>
  <c r="F107" i="17"/>
  <c r="E107" i="17"/>
  <c r="D107" i="17"/>
  <c r="AA106" i="17"/>
  <c r="Z106" i="17"/>
  <c r="V106" i="17"/>
  <c r="U106" i="17"/>
  <c r="R106" i="17"/>
  <c r="W106" i="17" s="1"/>
  <c r="Q106" i="17"/>
  <c r="S106" i="17" s="1"/>
  <c r="T106" i="17" s="1"/>
  <c r="P106" i="17"/>
  <c r="O106" i="17"/>
  <c r="N106" i="17"/>
  <c r="M106" i="17"/>
  <c r="I106" i="17"/>
  <c r="G106" i="17"/>
  <c r="F106" i="17"/>
  <c r="E106" i="17"/>
  <c r="D106" i="17"/>
  <c r="AA105" i="17"/>
  <c r="Z105" i="17"/>
  <c r="R105" i="17"/>
  <c r="U105" i="17" s="1"/>
  <c r="Q105" i="17"/>
  <c r="P105" i="17"/>
  <c r="W105" i="17" s="1"/>
  <c r="O105" i="17"/>
  <c r="N105" i="17"/>
  <c r="M105" i="17"/>
  <c r="I105" i="17"/>
  <c r="G105" i="17"/>
  <c r="F105" i="17"/>
  <c r="E105" i="17"/>
  <c r="D105" i="17"/>
  <c r="AA104" i="17"/>
  <c r="Z104" i="17"/>
  <c r="R104" i="17"/>
  <c r="W104" i="17" s="1"/>
  <c r="Q104" i="17"/>
  <c r="S104" i="17" s="1"/>
  <c r="T104" i="17" s="1"/>
  <c r="P104" i="17"/>
  <c r="O104" i="17"/>
  <c r="N104" i="17"/>
  <c r="M104" i="17"/>
  <c r="I104" i="17"/>
  <c r="G104" i="17"/>
  <c r="F104" i="17"/>
  <c r="E104" i="17"/>
  <c r="D104" i="17"/>
  <c r="AA103" i="17"/>
  <c r="Z103" i="17"/>
  <c r="W103" i="17"/>
  <c r="V103" i="17"/>
  <c r="T103" i="17"/>
  <c r="S103" i="17"/>
  <c r="R103" i="17"/>
  <c r="U103" i="17" s="1"/>
  <c r="Q103" i="17"/>
  <c r="P103" i="17"/>
  <c r="O103" i="17"/>
  <c r="N103" i="17"/>
  <c r="M103" i="17"/>
  <c r="I103" i="17"/>
  <c r="G103" i="17"/>
  <c r="F103" i="17"/>
  <c r="E103" i="17"/>
  <c r="D103" i="17"/>
  <c r="G202" i="11"/>
  <c r="B202" i="11"/>
  <c r="E202" i="11" s="1"/>
  <c r="G201" i="11"/>
  <c r="B201" i="11"/>
  <c r="C201" i="11" s="1"/>
  <c r="G200" i="11"/>
  <c r="C200" i="11"/>
  <c r="B200" i="11"/>
  <c r="E200" i="11" s="1"/>
  <c r="G199" i="11"/>
  <c r="E199" i="11"/>
  <c r="B199" i="11"/>
  <c r="C199" i="11" s="1"/>
  <c r="G198" i="11"/>
  <c r="C198" i="11"/>
  <c r="B198" i="11"/>
  <c r="E198" i="11" s="1"/>
  <c r="G197" i="11"/>
  <c r="E197" i="11"/>
  <c r="B197" i="11"/>
  <c r="C197" i="11" s="1"/>
  <c r="G196" i="11"/>
  <c r="B196" i="11"/>
  <c r="E196" i="11" s="1"/>
  <c r="G195" i="11"/>
  <c r="B195" i="11"/>
  <c r="C195" i="11" s="1"/>
  <c r="G194" i="11"/>
  <c r="B194" i="11"/>
  <c r="E194" i="11" s="1"/>
  <c r="G193" i="11"/>
  <c r="B193" i="11"/>
  <c r="C193" i="11" s="1"/>
  <c r="G192" i="11"/>
  <c r="C192" i="11"/>
  <c r="B192" i="11"/>
  <c r="E192" i="11" s="1"/>
  <c r="G191" i="11"/>
  <c r="E191" i="11"/>
  <c r="B191" i="11"/>
  <c r="C191" i="11" s="1"/>
  <c r="G190" i="11"/>
  <c r="C190" i="11"/>
  <c r="B190" i="11"/>
  <c r="E190" i="11" s="1"/>
  <c r="G189" i="11"/>
  <c r="E189" i="11"/>
  <c r="B189" i="11"/>
  <c r="C189" i="11" s="1"/>
  <c r="G188" i="11"/>
  <c r="B188" i="11"/>
  <c r="E188" i="11" s="1"/>
  <c r="G187" i="11"/>
  <c r="B187" i="11"/>
  <c r="C187" i="11" s="1"/>
  <c r="G186" i="11"/>
  <c r="B186" i="11"/>
  <c r="E186" i="11" s="1"/>
  <c r="G185" i="11"/>
  <c r="B185" i="11"/>
  <c r="C185" i="11" s="1"/>
  <c r="G184" i="11"/>
  <c r="C184" i="11"/>
  <c r="B184" i="11"/>
  <c r="E184" i="11" s="1"/>
  <c r="G183" i="11"/>
  <c r="E183" i="11"/>
  <c r="B183" i="11"/>
  <c r="C183" i="11" s="1"/>
  <c r="G182" i="11"/>
  <c r="C182" i="11"/>
  <c r="B182" i="11"/>
  <c r="E182" i="11" s="1"/>
  <c r="G181" i="11"/>
  <c r="E181" i="11"/>
  <c r="B181" i="11"/>
  <c r="C181" i="11" s="1"/>
  <c r="G180" i="11"/>
  <c r="B180" i="11"/>
  <c r="E180" i="11" s="1"/>
  <c r="G179" i="11"/>
  <c r="B179" i="11"/>
  <c r="C179" i="11" s="1"/>
  <c r="G178" i="11"/>
  <c r="B178" i="11"/>
  <c r="E178" i="11" s="1"/>
  <c r="G177" i="11"/>
  <c r="B177" i="11"/>
  <c r="C177" i="11" s="1"/>
  <c r="G176" i="11"/>
  <c r="C176" i="11"/>
  <c r="B176" i="11"/>
  <c r="E176" i="11" s="1"/>
  <c r="G175" i="11"/>
  <c r="E175" i="11"/>
  <c r="B175" i="11"/>
  <c r="C175" i="11" s="1"/>
  <c r="G174" i="11"/>
  <c r="C174" i="11"/>
  <c r="B174" i="11"/>
  <c r="E174" i="11" s="1"/>
  <c r="G173" i="11"/>
  <c r="E173" i="11"/>
  <c r="B173" i="11"/>
  <c r="C173" i="11" s="1"/>
  <c r="G172" i="11"/>
  <c r="B172" i="11"/>
  <c r="E172" i="11" s="1"/>
  <c r="G171" i="11"/>
  <c r="B171" i="11"/>
  <c r="C171" i="11" s="1"/>
  <c r="G170" i="11"/>
  <c r="B170" i="11"/>
  <c r="E170" i="11" s="1"/>
  <c r="G169" i="11"/>
  <c r="B169" i="11"/>
  <c r="C169" i="11" s="1"/>
  <c r="G168" i="11"/>
  <c r="C168" i="11"/>
  <c r="B168" i="11"/>
  <c r="E168" i="11" s="1"/>
  <c r="G167" i="11"/>
  <c r="E167" i="11"/>
  <c r="B167" i="11"/>
  <c r="C167" i="11" s="1"/>
  <c r="G166" i="11"/>
  <c r="C166" i="11"/>
  <c r="B166" i="11"/>
  <c r="E166" i="11" s="1"/>
  <c r="G165" i="11"/>
  <c r="E165" i="11"/>
  <c r="B165" i="11"/>
  <c r="C165" i="11" s="1"/>
  <c r="G164" i="11"/>
  <c r="B164" i="11"/>
  <c r="E164" i="11" s="1"/>
  <c r="G163" i="11"/>
  <c r="B163" i="11"/>
  <c r="C163" i="11" s="1"/>
  <c r="G162" i="11"/>
  <c r="B162" i="11"/>
  <c r="E162" i="11" s="1"/>
  <c r="G161" i="11"/>
  <c r="B161" i="11"/>
  <c r="C161" i="11" s="1"/>
  <c r="G160" i="11"/>
  <c r="C160" i="11"/>
  <c r="B160" i="11"/>
  <c r="E160" i="11" s="1"/>
  <c r="G159" i="11"/>
  <c r="E159" i="11"/>
  <c r="B159" i="11"/>
  <c r="C159" i="11" s="1"/>
  <c r="G158" i="11"/>
  <c r="C158" i="11"/>
  <c r="B158" i="11"/>
  <c r="E158" i="11" s="1"/>
  <c r="G157" i="11"/>
  <c r="E157" i="11"/>
  <c r="B157" i="11"/>
  <c r="C157" i="11" s="1"/>
  <c r="G156" i="11"/>
  <c r="B156" i="11"/>
  <c r="E156" i="11" s="1"/>
  <c r="G155" i="11"/>
  <c r="E155" i="11"/>
  <c r="B155" i="11"/>
  <c r="C155" i="11" s="1"/>
  <c r="G154" i="11"/>
  <c r="B154" i="11"/>
  <c r="E154" i="11" s="1"/>
  <c r="G153" i="11"/>
  <c r="B153" i="11"/>
  <c r="C153" i="11" s="1"/>
  <c r="G152" i="11"/>
  <c r="B152" i="11"/>
  <c r="E152" i="11" s="1"/>
  <c r="G151" i="11"/>
  <c r="E151" i="11"/>
  <c r="B151" i="11"/>
  <c r="C151" i="11" s="1"/>
  <c r="G150" i="11"/>
  <c r="B150" i="11"/>
  <c r="E150" i="11" s="1"/>
  <c r="G149" i="11"/>
  <c r="B149" i="11"/>
  <c r="C149" i="11" s="1"/>
  <c r="G148" i="11"/>
  <c r="B148" i="11"/>
  <c r="E148" i="11" s="1"/>
  <c r="G147" i="11"/>
  <c r="B147" i="11"/>
  <c r="C147" i="11" s="1"/>
  <c r="G146" i="11"/>
  <c r="B146" i="11"/>
  <c r="E146" i="11" s="1"/>
  <c r="G145" i="11"/>
  <c r="B145" i="11"/>
  <c r="C145" i="11" s="1"/>
  <c r="G144" i="11"/>
  <c r="B144" i="11"/>
  <c r="E144" i="11" s="1"/>
  <c r="G143" i="11"/>
  <c r="E143" i="11"/>
  <c r="B143" i="11"/>
  <c r="C143" i="11" s="1"/>
  <c r="G142" i="11"/>
  <c r="B142" i="11"/>
  <c r="E142" i="11" s="1"/>
  <c r="G141" i="11"/>
  <c r="E141" i="11"/>
  <c r="B141" i="11"/>
  <c r="C141" i="11" s="1"/>
  <c r="G140" i="11"/>
  <c r="B140" i="11"/>
  <c r="E140" i="11" s="1"/>
  <c r="G139" i="11"/>
  <c r="B139" i="11"/>
  <c r="C139" i="11" s="1"/>
  <c r="G138" i="11"/>
  <c r="B138" i="11"/>
  <c r="E138" i="11" s="1"/>
  <c r="G137" i="11"/>
  <c r="B137" i="11"/>
  <c r="C137" i="11" s="1"/>
  <c r="G136" i="11"/>
  <c r="B136" i="11"/>
  <c r="E136" i="11" s="1"/>
  <c r="G135" i="11"/>
  <c r="E135" i="11"/>
  <c r="B135" i="11"/>
  <c r="C135" i="11" s="1"/>
  <c r="G134" i="11"/>
  <c r="B134" i="11"/>
  <c r="E134" i="11" s="1"/>
  <c r="G133" i="11"/>
  <c r="B133" i="11"/>
  <c r="C133" i="11" s="1"/>
  <c r="G132" i="11"/>
  <c r="B132" i="11"/>
  <c r="E132" i="11" s="1"/>
  <c r="G131" i="11"/>
  <c r="B131" i="11"/>
  <c r="C131" i="11" s="1"/>
  <c r="G130" i="11"/>
  <c r="B130" i="11"/>
  <c r="E130" i="11" s="1"/>
  <c r="G129" i="11"/>
  <c r="B129" i="11"/>
  <c r="C129" i="11" s="1"/>
  <c r="G128" i="11"/>
  <c r="B128" i="11"/>
  <c r="E128" i="11" s="1"/>
  <c r="G127" i="11"/>
  <c r="E127" i="11"/>
  <c r="B127" i="11"/>
  <c r="C127" i="11" s="1"/>
  <c r="G126" i="11"/>
  <c r="B126" i="11"/>
  <c r="E126" i="11" s="1"/>
  <c r="G125" i="11"/>
  <c r="E125" i="11"/>
  <c r="B125" i="11"/>
  <c r="C125" i="11" s="1"/>
  <c r="G124" i="11"/>
  <c r="B124" i="11"/>
  <c r="E124" i="11" s="1"/>
  <c r="G123" i="11"/>
  <c r="E123" i="11"/>
  <c r="B123" i="11"/>
  <c r="C123" i="11" s="1"/>
  <c r="G122" i="11"/>
  <c r="B122" i="11"/>
  <c r="E122" i="11" s="1"/>
  <c r="G121" i="11"/>
  <c r="B121" i="11"/>
  <c r="C121" i="11" s="1"/>
  <c r="G120" i="11"/>
  <c r="B120" i="11"/>
  <c r="E120" i="11" s="1"/>
  <c r="G119" i="11"/>
  <c r="E119" i="11"/>
  <c r="B119" i="11"/>
  <c r="C119" i="11" s="1"/>
  <c r="G118" i="11"/>
  <c r="B118" i="11"/>
  <c r="E118" i="11" s="1"/>
  <c r="G117" i="11"/>
  <c r="B117" i="11"/>
  <c r="C117" i="11" s="1"/>
  <c r="G116" i="11"/>
  <c r="B116" i="11"/>
  <c r="E116" i="11" s="1"/>
  <c r="G115" i="11"/>
  <c r="B115" i="11"/>
  <c r="C115" i="11" s="1"/>
  <c r="G114" i="11"/>
  <c r="B114" i="11"/>
  <c r="E114" i="11" s="1"/>
  <c r="G113" i="11"/>
  <c r="B113" i="11"/>
  <c r="C113" i="11" s="1"/>
  <c r="G112" i="11"/>
  <c r="B112" i="11"/>
  <c r="E112" i="11" s="1"/>
  <c r="G111" i="11"/>
  <c r="E111" i="11"/>
  <c r="B111" i="11"/>
  <c r="C111" i="11" s="1"/>
  <c r="G110" i="11"/>
  <c r="B110" i="11"/>
  <c r="E110" i="11" s="1"/>
  <c r="G109" i="11"/>
  <c r="E109" i="11"/>
  <c r="B109" i="11"/>
  <c r="C109" i="11" s="1"/>
  <c r="G108" i="11"/>
  <c r="B108" i="11"/>
  <c r="E108" i="11" s="1"/>
  <c r="G107" i="11"/>
  <c r="E107" i="11"/>
  <c r="B107" i="11"/>
  <c r="C107" i="11" s="1"/>
  <c r="G106" i="11"/>
  <c r="B106" i="11"/>
  <c r="E106" i="11" s="1"/>
  <c r="G105" i="11"/>
  <c r="B105" i="11"/>
  <c r="C105" i="11" s="1"/>
  <c r="P202" i="19"/>
  <c r="O202" i="19"/>
  <c r="N202" i="19"/>
  <c r="K202" i="19"/>
  <c r="G202" i="19"/>
  <c r="F202" i="19"/>
  <c r="E202" i="19"/>
  <c r="D202" i="19"/>
  <c r="C202" i="19"/>
  <c r="L202" i="19" s="1"/>
  <c r="B202" i="19"/>
  <c r="H202" i="19" s="1"/>
  <c r="R201" i="19"/>
  <c r="P201" i="19"/>
  <c r="O201" i="19"/>
  <c r="N201" i="19"/>
  <c r="K201" i="19"/>
  <c r="H201" i="19"/>
  <c r="F201" i="19"/>
  <c r="E201" i="19"/>
  <c r="D201" i="19"/>
  <c r="C201" i="19"/>
  <c r="L201" i="19" s="1"/>
  <c r="B201" i="19"/>
  <c r="G201" i="19" s="1"/>
  <c r="Q200" i="19"/>
  <c r="P200" i="19"/>
  <c r="O200" i="19"/>
  <c r="N200" i="19"/>
  <c r="L200" i="19"/>
  <c r="M200" i="19" s="1"/>
  <c r="K200" i="19"/>
  <c r="G200" i="19"/>
  <c r="C200" i="19"/>
  <c r="B200" i="19"/>
  <c r="F200" i="19" s="1"/>
  <c r="P199" i="19"/>
  <c r="O199" i="19"/>
  <c r="N199" i="19"/>
  <c r="L199" i="19"/>
  <c r="M199" i="19" s="1"/>
  <c r="K199" i="19"/>
  <c r="F199" i="19"/>
  <c r="C199" i="19"/>
  <c r="B199" i="19"/>
  <c r="E199" i="19" s="1"/>
  <c r="P198" i="19"/>
  <c r="O198" i="19"/>
  <c r="N198" i="19"/>
  <c r="K198" i="19"/>
  <c r="H198" i="19"/>
  <c r="E198" i="19"/>
  <c r="C198" i="19"/>
  <c r="L198" i="19" s="1"/>
  <c r="B198" i="19"/>
  <c r="D198" i="19" s="1"/>
  <c r="Q197" i="19"/>
  <c r="P197" i="19"/>
  <c r="O197" i="19"/>
  <c r="N197" i="19"/>
  <c r="L197" i="19"/>
  <c r="M197" i="19" s="1"/>
  <c r="K197" i="19"/>
  <c r="G197" i="19"/>
  <c r="D197" i="19"/>
  <c r="C197" i="19"/>
  <c r="B197" i="19"/>
  <c r="H197" i="19" s="1"/>
  <c r="P196" i="19"/>
  <c r="O196" i="19"/>
  <c r="N196" i="19"/>
  <c r="K196" i="19"/>
  <c r="H196" i="19"/>
  <c r="G196" i="19"/>
  <c r="F196" i="19"/>
  <c r="D196" i="19"/>
  <c r="C196" i="19"/>
  <c r="L196" i="19" s="1"/>
  <c r="M196" i="19" s="1"/>
  <c r="B196" i="19"/>
  <c r="E196" i="19" s="1"/>
  <c r="P195" i="19"/>
  <c r="O195" i="19"/>
  <c r="N195" i="19"/>
  <c r="L195" i="19"/>
  <c r="K195" i="19"/>
  <c r="C195" i="19"/>
  <c r="B195" i="19"/>
  <c r="Q194" i="19"/>
  <c r="P194" i="19"/>
  <c r="O194" i="19"/>
  <c r="N194" i="19"/>
  <c r="L194" i="19"/>
  <c r="R194" i="19" s="1"/>
  <c r="K194" i="19"/>
  <c r="G194" i="19"/>
  <c r="F194" i="19"/>
  <c r="E194" i="19"/>
  <c r="D194" i="19"/>
  <c r="C194" i="19"/>
  <c r="B194" i="19"/>
  <c r="H194" i="19" s="1"/>
  <c r="P193" i="19"/>
  <c r="O193" i="19"/>
  <c r="N193" i="19"/>
  <c r="K193" i="19"/>
  <c r="H193" i="19"/>
  <c r="F193" i="19"/>
  <c r="E193" i="19"/>
  <c r="D193" i="19"/>
  <c r="C193" i="19"/>
  <c r="L193" i="19" s="1"/>
  <c r="B193" i="19"/>
  <c r="G193" i="19" s="1"/>
  <c r="Q192" i="19"/>
  <c r="P192" i="19"/>
  <c r="O192" i="19"/>
  <c r="N192" i="19"/>
  <c r="L192" i="19"/>
  <c r="M192" i="19" s="1"/>
  <c r="K192" i="19"/>
  <c r="G192" i="19"/>
  <c r="C192" i="19"/>
  <c r="B192" i="19"/>
  <c r="F192" i="19" s="1"/>
  <c r="P191" i="19"/>
  <c r="O191" i="19"/>
  <c r="N191" i="19"/>
  <c r="L191" i="19"/>
  <c r="M191" i="19" s="1"/>
  <c r="K191" i="19"/>
  <c r="F191" i="19"/>
  <c r="D191" i="19"/>
  <c r="C191" i="19"/>
  <c r="B191" i="19"/>
  <c r="E191" i="19" s="1"/>
  <c r="P190" i="19"/>
  <c r="O190" i="19"/>
  <c r="N190" i="19"/>
  <c r="K190" i="19"/>
  <c r="H190" i="19"/>
  <c r="E190" i="19"/>
  <c r="C190" i="19"/>
  <c r="L190" i="19" s="1"/>
  <c r="B190" i="19"/>
  <c r="D190" i="19" s="1"/>
  <c r="Q189" i="19"/>
  <c r="P189" i="19"/>
  <c r="O189" i="19"/>
  <c r="N189" i="19"/>
  <c r="L189" i="19"/>
  <c r="M189" i="19" s="1"/>
  <c r="K189" i="19"/>
  <c r="G189" i="19"/>
  <c r="D189" i="19"/>
  <c r="C189" i="19"/>
  <c r="B189" i="19"/>
  <c r="H189" i="19" s="1"/>
  <c r="P188" i="19"/>
  <c r="O188" i="19"/>
  <c r="N188" i="19"/>
  <c r="M188" i="19"/>
  <c r="K188" i="19"/>
  <c r="H188" i="19"/>
  <c r="G188" i="19"/>
  <c r="F188" i="19"/>
  <c r="D188" i="19"/>
  <c r="C188" i="19"/>
  <c r="L188" i="19" s="1"/>
  <c r="B188" i="19"/>
  <c r="E188" i="19" s="1"/>
  <c r="P187" i="19"/>
  <c r="O187" i="19"/>
  <c r="N187" i="19"/>
  <c r="L187" i="19"/>
  <c r="K187" i="19"/>
  <c r="C187" i="19"/>
  <c r="B187" i="19"/>
  <c r="Q186" i="19"/>
  <c r="P186" i="19"/>
  <c r="O186" i="19"/>
  <c r="N186" i="19"/>
  <c r="L186" i="19"/>
  <c r="R186" i="19" s="1"/>
  <c r="K186" i="19"/>
  <c r="G186" i="19"/>
  <c r="F186" i="19"/>
  <c r="E186" i="19"/>
  <c r="D186" i="19"/>
  <c r="C186" i="19"/>
  <c r="B186" i="19"/>
  <c r="H186" i="19" s="1"/>
  <c r="P185" i="19"/>
  <c r="O185" i="19"/>
  <c r="N185" i="19"/>
  <c r="K185" i="19"/>
  <c r="H185" i="19"/>
  <c r="F185" i="19"/>
  <c r="E185" i="19"/>
  <c r="D185" i="19"/>
  <c r="C185" i="19"/>
  <c r="L185" i="19" s="1"/>
  <c r="B185" i="19"/>
  <c r="G185" i="19" s="1"/>
  <c r="Q184" i="19"/>
  <c r="P184" i="19"/>
  <c r="O184" i="19"/>
  <c r="N184" i="19"/>
  <c r="L184" i="19"/>
  <c r="M184" i="19" s="1"/>
  <c r="K184" i="19"/>
  <c r="G184" i="19"/>
  <c r="C184" i="19"/>
  <c r="B184" i="19"/>
  <c r="F184" i="19" s="1"/>
  <c r="P183" i="19"/>
  <c r="O183" i="19"/>
  <c r="N183" i="19"/>
  <c r="L183" i="19"/>
  <c r="M183" i="19" s="1"/>
  <c r="K183" i="19"/>
  <c r="F183" i="19"/>
  <c r="D183" i="19"/>
  <c r="C183" i="19"/>
  <c r="B183" i="19"/>
  <c r="E183" i="19" s="1"/>
  <c r="P182" i="19"/>
  <c r="O182" i="19"/>
  <c r="N182" i="19"/>
  <c r="K182" i="19"/>
  <c r="H182" i="19"/>
  <c r="E182" i="19"/>
  <c r="C182" i="19"/>
  <c r="L182" i="19" s="1"/>
  <c r="B182" i="19"/>
  <c r="D182" i="19" s="1"/>
  <c r="Q181" i="19"/>
  <c r="P181" i="19"/>
  <c r="O181" i="19"/>
  <c r="N181" i="19"/>
  <c r="L181" i="19"/>
  <c r="M181" i="19" s="1"/>
  <c r="K181" i="19"/>
  <c r="G181" i="19"/>
  <c r="D181" i="19"/>
  <c r="C181" i="19"/>
  <c r="B181" i="19"/>
  <c r="H181" i="19" s="1"/>
  <c r="P180" i="19"/>
  <c r="O180" i="19"/>
  <c r="N180" i="19"/>
  <c r="M180" i="19"/>
  <c r="K180" i="19"/>
  <c r="H180" i="19"/>
  <c r="G180" i="19"/>
  <c r="F180" i="19"/>
  <c r="E180" i="19"/>
  <c r="D180" i="19"/>
  <c r="C180" i="19"/>
  <c r="L180" i="19" s="1"/>
  <c r="B180" i="19"/>
  <c r="P179" i="19"/>
  <c r="O179" i="19"/>
  <c r="N179" i="19"/>
  <c r="L179" i="19"/>
  <c r="K179" i="19"/>
  <c r="C179" i="19"/>
  <c r="B179" i="19"/>
  <c r="Q178" i="19"/>
  <c r="P178" i="19"/>
  <c r="O178" i="19"/>
  <c r="N178" i="19"/>
  <c r="L178" i="19"/>
  <c r="R178" i="19" s="1"/>
  <c r="K178" i="19"/>
  <c r="G178" i="19"/>
  <c r="F178" i="19"/>
  <c r="E178" i="19"/>
  <c r="D178" i="19"/>
  <c r="C178" i="19"/>
  <c r="B178" i="19"/>
  <c r="H178" i="19" s="1"/>
  <c r="R177" i="19"/>
  <c r="P177" i="19"/>
  <c r="O177" i="19"/>
  <c r="N177" i="19"/>
  <c r="K177" i="19"/>
  <c r="H177" i="19"/>
  <c r="F177" i="19"/>
  <c r="E177" i="19"/>
  <c r="D177" i="19"/>
  <c r="C177" i="19"/>
  <c r="L177" i="19" s="1"/>
  <c r="B177" i="19"/>
  <c r="G177" i="19" s="1"/>
  <c r="Q176" i="19"/>
  <c r="P176" i="19"/>
  <c r="O176" i="19"/>
  <c r="N176" i="19"/>
  <c r="L176" i="19"/>
  <c r="M176" i="19" s="1"/>
  <c r="K176" i="19"/>
  <c r="G176" i="19"/>
  <c r="C176" i="19"/>
  <c r="B176" i="19"/>
  <c r="F176" i="19" s="1"/>
  <c r="P175" i="19"/>
  <c r="O175" i="19"/>
  <c r="N175" i="19"/>
  <c r="L175" i="19"/>
  <c r="M175" i="19" s="1"/>
  <c r="K175" i="19"/>
  <c r="F175" i="19"/>
  <c r="D175" i="19"/>
  <c r="C175" i="19"/>
  <c r="B175" i="19"/>
  <c r="E175" i="19" s="1"/>
  <c r="P174" i="19"/>
  <c r="O174" i="19"/>
  <c r="N174" i="19"/>
  <c r="K174" i="19"/>
  <c r="H174" i="19"/>
  <c r="E174" i="19"/>
  <c r="C174" i="19"/>
  <c r="L174" i="19" s="1"/>
  <c r="B174" i="19"/>
  <c r="D174" i="19" s="1"/>
  <c r="Q173" i="19"/>
  <c r="P173" i="19"/>
  <c r="O173" i="19"/>
  <c r="N173" i="19"/>
  <c r="L173" i="19"/>
  <c r="M173" i="19" s="1"/>
  <c r="K173" i="19"/>
  <c r="G173" i="19"/>
  <c r="D173" i="19"/>
  <c r="C173" i="19"/>
  <c r="B173" i="19"/>
  <c r="H173" i="19" s="1"/>
  <c r="P172" i="19"/>
  <c r="O172" i="19"/>
  <c r="N172" i="19"/>
  <c r="K172" i="19"/>
  <c r="H172" i="19"/>
  <c r="G172" i="19"/>
  <c r="F172" i="19"/>
  <c r="E172" i="19"/>
  <c r="D172" i="19"/>
  <c r="C172" i="19"/>
  <c r="L172" i="19" s="1"/>
  <c r="M172" i="19" s="1"/>
  <c r="B172" i="19"/>
  <c r="P171" i="19"/>
  <c r="O171" i="19"/>
  <c r="N171" i="19"/>
  <c r="L171" i="19"/>
  <c r="K171" i="19"/>
  <c r="C171" i="19"/>
  <c r="B171" i="19"/>
  <c r="Q170" i="19"/>
  <c r="P170" i="19"/>
  <c r="O170" i="19"/>
  <c r="N170" i="19"/>
  <c r="L170" i="19"/>
  <c r="R170" i="19" s="1"/>
  <c r="K170" i="19"/>
  <c r="G170" i="19"/>
  <c r="F170" i="19"/>
  <c r="E170" i="19"/>
  <c r="D170" i="19"/>
  <c r="C170" i="19"/>
  <c r="B170" i="19"/>
  <c r="H170" i="19" s="1"/>
  <c r="R169" i="19"/>
  <c r="P169" i="19"/>
  <c r="O169" i="19"/>
  <c r="N169" i="19"/>
  <c r="K169" i="19"/>
  <c r="H169" i="19"/>
  <c r="F169" i="19"/>
  <c r="E169" i="19"/>
  <c r="D169" i="19"/>
  <c r="C169" i="19"/>
  <c r="L169" i="19" s="1"/>
  <c r="B169" i="19"/>
  <c r="G169" i="19" s="1"/>
  <c r="Q168" i="19"/>
  <c r="P168" i="19"/>
  <c r="O168" i="19"/>
  <c r="N168" i="19"/>
  <c r="L168" i="19"/>
  <c r="M168" i="19" s="1"/>
  <c r="K168" i="19"/>
  <c r="G168" i="19"/>
  <c r="C168" i="19"/>
  <c r="B168" i="19"/>
  <c r="F168" i="19" s="1"/>
  <c r="P167" i="19"/>
  <c r="O167" i="19"/>
  <c r="N167" i="19"/>
  <c r="L167" i="19"/>
  <c r="M167" i="19" s="1"/>
  <c r="K167" i="19"/>
  <c r="F167" i="19"/>
  <c r="D167" i="19"/>
  <c r="C167" i="19"/>
  <c r="B167" i="19"/>
  <c r="E167" i="19" s="1"/>
  <c r="P166" i="19"/>
  <c r="O166" i="19"/>
  <c r="N166" i="19"/>
  <c r="K166" i="19"/>
  <c r="H166" i="19"/>
  <c r="E166" i="19"/>
  <c r="C166" i="19"/>
  <c r="L166" i="19" s="1"/>
  <c r="B166" i="19"/>
  <c r="D166" i="19" s="1"/>
  <c r="Q165" i="19"/>
  <c r="P165" i="19"/>
  <c r="O165" i="19"/>
  <c r="N165" i="19"/>
  <c r="L165" i="19"/>
  <c r="M165" i="19" s="1"/>
  <c r="K165" i="19"/>
  <c r="G165" i="19"/>
  <c r="D165" i="19"/>
  <c r="C165" i="19"/>
  <c r="B165" i="19"/>
  <c r="H165" i="19" s="1"/>
  <c r="P164" i="19"/>
  <c r="O164" i="19"/>
  <c r="N164" i="19"/>
  <c r="M164" i="19"/>
  <c r="K164" i="19"/>
  <c r="H164" i="19"/>
  <c r="G164" i="19"/>
  <c r="F164" i="19"/>
  <c r="E164" i="19"/>
  <c r="D164" i="19"/>
  <c r="C164" i="19"/>
  <c r="L164" i="19" s="1"/>
  <c r="B164" i="19"/>
  <c r="P163" i="19"/>
  <c r="O163" i="19"/>
  <c r="N163" i="19"/>
  <c r="L163" i="19"/>
  <c r="K163" i="19"/>
  <c r="C163" i="19"/>
  <c r="B163" i="19"/>
  <c r="Q162" i="19"/>
  <c r="P162" i="19"/>
  <c r="O162" i="19"/>
  <c r="N162" i="19"/>
  <c r="L162" i="19"/>
  <c r="R162" i="19" s="1"/>
  <c r="K162" i="19"/>
  <c r="G162" i="19"/>
  <c r="F162" i="19"/>
  <c r="E162" i="19"/>
  <c r="D162" i="19"/>
  <c r="C162" i="19"/>
  <c r="B162" i="19"/>
  <c r="H162" i="19" s="1"/>
  <c r="R161" i="19"/>
  <c r="P161" i="19"/>
  <c r="O161" i="19"/>
  <c r="N161" i="19"/>
  <c r="K161" i="19"/>
  <c r="H161" i="19"/>
  <c r="F161" i="19"/>
  <c r="E161" i="19"/>
  <c r="D161" i="19"/>
  <c r="C161" i="19"/>
  <c r="L161" i="19" s="1"/>
  <c r="B161" i="19"/>
  <c r="G161" i="19" s="1"/>
  <c r="Q160" i="19"/>
  <c r="P160" i="19"/>
  <c r="O160" i="19"/>
  <c r="N160" i="19"/>
  <c r="L160" i="19"/>
  <c r="K160" i="19"/>
  <c r="C160" i="19"/>
  <c r="B160" i="19"/>
  <c r="G160" i="19" s="1"/>
  <c r="P159" i="19"/>
  <c r="O159" i="19"/>
  <c r="N159" i="19"/>
  <c r="L159" i="19"/>
  <c r="M159" i="19" s="1"/>
  <c r="K159" i="19"/>
  <c r="F159" i="19"/>
  <c r="D159" i="19"/>
  <c r="C159" i="19"/>
  <c r="B159" i="19"/>
  <c r="E159" i="19" s="1"/>
  <c r="P158" i="19"/>
  <c r="O158" i="19"/>
  <c r="N158" i="19"/>
  <c r="K158" i="19"/>
  <c r="H158" i="19"/>
  <c r="E158" i="19"/>
  <c r="C158" i="19"/>
  <c r="L158" i="19" s="1"/>
  <c r="Q158" i="19" s="1"/>
  <c r="B158" i="19"/>
  <c r="D158" i="19" s="1"/>
  <c r="P157" i="19"/>
  <c r="O157" i="19"/>
  <c r="N157" i="19"/>
  <c r="L157" i="19"/>
  <c r="Q157" i="19" s="1"/>
  <c r="K157" i="19"/>
  <c r="G157" i="19"/>
  <c r="C157" i="19"/>
  <c r="B157" i="19"/>
  <c r="P156" i="19"/>
  <c r="O156" i="19"/>
  <c r="N156" i="19"/>
  <c r="M156" i="19"/>
  <c r="K156" i="19"/>
  <c r="H156" i="19"/>
  <c r="G156" i="19"/>
  <c r="F156" i="19"/>
  <c r="E156" i="19"/>
  <c r="D156" i="19"/>
  <c r="C156" i="19"/>
  <c r="L156" i="19" s="1"/>
  <c r="B156" i="19"/>
  <c r="R155" i="19"/>
  <c r="P155" i="19"/>
  <c r="O155" i="19"/>
  <c r="N155" i="19"/>
  <c r="L155" i="19"/>
  <c r="K155" i="19"/>
  <c r="H155" i="19"/>
  <c r="E155" i="19"/>
  <c r="C155" i="19"/>
  <c r="B155" i="19"/>
  <c r="Q154" i="19"/>
  <c r="P154" i="19"/>
  <c r="O154" i="19"/>
  <c r="N154" i="19"/>
  <c r="L154" i="19"/>
  <c r="R154" i="19" s="1"/>
  <c r="K154" i="19"/>
  <c r="G154" i="19"/>
  <c r="F154" i="19"/>
  <c r="E154" i="19"/>
  <c r="D154" i="19"/>
  <c r="C154" i="19"/>
  <c r="B154" i="19"/>
  <c r="H154" i="19" s="1"/>
  <c r="P153" i="19"/>
  <c r="O153" i="19"/>
  <c r="N153" i="19"/>
  <c r="K153" i="19"/>
  <c r="H153" i="19"/>
  <c r="F153" i="19"/>
  <c r="E153" i="19"/>
  <c r="D153" i="19"/>
  <c r="C153" i="19"/>
  <c r="L153" i="19" s="1"/>
  <c r="Q153" i="19" s="1"/>
  <c r="B153" i="19"/>
  <c r="G153" i="19" s="1"/>
  <c r="P152" i="19"/>
  <c r="O152" i="19"/>
  <c r="N152" i="19"/>
  <c r="L152" i="19"/>
  <c r="R152" i="19" s="1"/>
  <c r="K152" i="19"/>
  <c r="E152" i="19"/>
  <c r="C152" i="19"/>
  <c r="B152" i="19"/>
  <c r="P151" i="19"/>
  <c r="O151" i="19"/>
  <c r="N151" i="19"/>
  <c r="L151" i="19"/>
  <c r="K151" i="19"/>
  <c r="C151" i="19"/>
  <c r="B151" i="19"/>
  <c r="D151" i="19" s="1"/>
  <c r="P150" i="19"/>
  <c r="O150" i="19"/>
  <c r="N150" i="19"/>
  <c r="K150" i="19"/>
  <c r="H150" i="19"/>
  <c r="E150" i="19"/>
  <c r="C150" i="19"/>
  <c r="L150" i="19" s="1"/>
  <c r="Q150" i="19" s="1"/>
  <c r="B150" i="19"/>
  <c r="D150" i="19" s="1"/>
  <c r="P149" i="19"/>
  <c r="O149" i="19"/>
  <c r="N149" i="19"/>
  <c r="L149" i="19"/>
  <c r="M149" i="19" s="1"/>
  <c r="K149" i="19"/>
  <c r="H149" i="19"/>
  <c r="G149" i="19"/>
  <c r="C149" i="19"/>
  <c r="B149" i="19"/>
  <c r="P148" i="19"/>
  <c r="O148" i="19"/>
  <c r="N148" i="19"/>
  <c r="M148" i="19"/>
  <c r="K148" i="19"/>
  <c r="H148" i="19"/>
  <c r="G148" i="19"/>
  <c r="F148" i="19"/>
  <c r="E148" i="19"/>
  <c r="D148" i="19"/>
  <c r="C148" i="19"/>
  <c r="L148" i="19" s="1"/>
  <c r="R148" i="19" s="1"/>
  <c r="B148" i="19"/>
  <c r="P147" i="19"/>
  <c r="O147" i="19"/>
  <c r="N147" i="19"/>
  <c r="L147" i="19"/>
  <c r="K147" i="19"/>
  <c r="H147" i="19"/>
  <c r="F147" i="19"/>
  <c r="C147" i="19"/>
  <c r="B147" i="19"/>
  <c r="Q146" i="19"/>
  <c r="P146" i="19"/>
  <c r="O146" i="19"/>
  <c r="N146" i="19"/>
  <c r="L146" i="19"/>
  <c r="R146" i="19" s="1"/>
  <c r="K146" i="19"/>
  <c r="G146" i="19"/>
  <c r="F146" i="19"/>
  <c r="E146" i="19"/>
  <c r="D146" i="19"/>
  <c r="C146" i="19"/>
  <c r="B146" i="19"/>
  <c r="H146" i="19" s="1"/>
  <c r="R145" i="19"/>
  <c r="P145" i="19"/>
  <c r="O145" i="19"/>
  <c r="N145" i="19"/>
  <c r="K145" i="19"/>
  <c r="H145" i="19"/>
  <c r="F145" i="19"/>
  <c r="E145" i="19"/>
  <c r="D145" i="19"/>
  <c r="C145" i="19"/>
  <c r="L145" i="19" s="1"/>
  <c r="Q145" i="19" s="1"/>
  <c r="B145" i="19"/>
  <c r="G145" i="19" s="1"/>
  <c r="P144" i="19"/>
  <c r="O144" i="19"/>
  <c r="N144" i="19"/>
  <c r="K144" i="19"/>
  <c r="D144" i="19"/>
  <c r="C144" i="19"/>
  <c r="L144" i="19" s="1"/>
  <c r="B144" i="19"/>
  <c r="G144" i="19" s="1"/>
  <c r="P143" i="19"/>
  <c r="O143" i="19"/>
  <c r="N143" i="19"/>
  <c r="K143" i="19"/>
  <c r="F143" i="19"/>
  <c r="D143" i="19"/>
  <c r="C143" i="19"/>
  <c r="L143" i="19" s="1"/>
  <c r="B143" i="19"/>
  <c r="P142" i="19"/>
  <c r="O142" i="19"/>
  <c r="N142" i="19"/>
  <c r="L142" i="19"/>
  <c r="Q142" i="19" s="1"/>
  <c r="K142" i="19"/>
  <c r="E142" i="19"/>
  <c r="C142" i="19"/>
  <c r="B142" i="19"/>
  <c r="R141" i="19"/>
  <c r="Q141" i="19"/>
  <c r="P141" i="19"/>
  <c r="O141" i="19"/>
  <c r="N141" i="19"/>
  <c r="L141" i="19"/>
  <c r="M141" i="19" s="1"/>
  <c r="K141" i="19"/>
  <c r="H141" i="19"/>
  <c r="G141" i="19"/>
  <c r="E141" i="19"/>
  <c r="D141" i="19"/>
  <c r="C141" i="19"/>
  <c r="B141" i="19"/>
  <c r="F141" i="19" s="1"/>
  <c r="P140" i="19"/>
  <c r="O140" i="19"/>
  <c r="N140" i="19"/>
  <c r="M140" i="19"/>
  <c r="K140" i="19"/>
  <c r="H140" i="19"/>
  <c r="G140" i="19"/>
  <c r="F140" i="19"/>
  <c r="E140" i="19"/>
  <c r="D140" i="19"/>
  <c r="C140" i="19"/>
  <c r="L140" i="19" s="1"/>
  <c r="R140" i="19" s="1"/>
  <c r="B140" i="19"/>
  <c r="R139" i="19"/>
  <c r="P139" i="19"/>
  <c r="O139" i="19"/>
  <c r="N139" i="19"/>
  <c r="M139" i="19"/>
  <c r="L139" i="19"/>
  <c r="Q139" i="19" s="1"/>
  <c r="K139" i="19"/>
  <c r="C139" i="19"/>
  <c r="B139" i="19"/>
  <c r="D139" i="19" s="1"/>
  <c r="Q138" i="19"/>
  <c r="P138" i="19"/>
  <c r="O138" i="19"/>
  <c r="N138" i="19"/>
  <c r="L138" i="19"/>
  <c r="K138" i="19"/>
  <c r="G138" i="19"/>
  <c r="F138" i="19"/>
  <c r="E138" i="19"/>
  <c r="D138" i="19"/>
  <c r="C138" i="19"/>
  <c r="B138" i="19"/>
  <c r="H138" i="19" s="1"/>
  <c r="R137" i="19"/>
  <c r="P137" i="19"/>
  <c r="O137" i="19"/>
  <c r="N137" i="19"/>
  <c r="M137" i="19"/>
  <c r="K137" i="19"/>
  <c r="H137" i="19"/>
  <c r="F137" i="19"/>
  <c r="E137" i="19"/>
  <c r="D137" i="19"/>
  <c r="C137" i="19"/>
  <c r="L137" i="19" s="1"/>
  <c r="Q137" i="19" s="1"/>
  <c r="B137" i="19"/>
  <c r="G137" i="19" s="1"/>
  <c r="P136" i="19"/>
  <c r="O136" i="19"/>
  <c r="N136" i="19"/>
  <c r="K136" i="19"/>
  <c r="H136" i="19"/>
  <c r="G136" i="19"/>
  <c r="E136" i="19"/>
  <c r="C136" i="19"/>
  <c r="L136" i="19" s="1"/>
  <c r="B136" i="19"/>
  <c r="F136" i="19" s="1"/>
  <c r="P135" i="19"/>
  <c r="O135" i="19"/>
  <c r="N135" i="19"/>
  <c r="K135" i="19"/>
  <c r="D135" i="19"/>
  <c r="C135" i="19"/>
  <c r="L135" i="19" s="1"/>
  <c r="B135" i="19"/>
  <c r="G135" i="19" s="1"/>
  <c r="P134" i="19"/>
  <c r="O134" i="19"/>
  <c r="N134" i="19"/>
  <c r="L134" i="19"/>
  <c r="Q134" i="19" s="1"/>
  <c r="K134" i="19"/>
  <c r="H134" i="19"/>
  <c r="F134" i="19"/>
  <c r="C134" i="19"/>
  <c r="B134" i="19"/>
  <c r="R133" i="19"/>
  <c r="Q133" i="19"/>
  <c r="P133" i="19"/>
  <c r="O133" i="19"/>
  <c r="N133" i="19"/>
  <c r="L133" i="19"/>
  <c r="M133" i="19" s="1"/>
  <c r="K133" i="19"/>
  <c r="E133" i="19"/>
  <c r="C133" i="19"/>
  <c r="B133" i="19"/>
  <c r="F133" i="19" s="1"/>
  <c r="P132" i="19"/>
  <c r="O132" i="19"/>
  <c r="N132" i="19"/>
  <c r="K132" i="19"/>
  <c r="H132" i="19"/>
  <c r="G132" i="19"/>
  <c r="F132" i="19"/>
  <c r="E132" i="19"/>
  <c r="D132" i="19"/>
  <c r="C132" i="19"/>
  <c r="L132" i="19" s="1"/>
  <c r="M132" i="19" s="1"/>
  <c r="B132" i="19"/>
  <c r="P131" i="19"/>
  <c r="O131" i="19"/>
  <c r="N131" i="19"/>
  <c r="L131" i="19"/>
  <c r="R131" i="19" s="1"/>
  <c r="K131" i="19"/>
  <c r="C131" i="19"/>
  <c r="B131" i="19"/>
  <c r="H131" i="19" s="1"/>
  <c r="Q130" i="19"/>
  <c r="P130" i="19"/>
  <c r="O130" i="19"/>
  <c r="N130" i="19"/>
  <c r="L130" i="19"/>
  <c r="R130" i="19" s="1"/>
  <c r="K130" i="19"/>
  <c r="G130" i="19"/>
  <c r="F130" i="19"/>
  <c r="E130" i="19"/>
  <c r="D130" i="19"/>
  <c r="C130" i="19"/>
  <c r="B130" i="19"/>
  <c r="H130" i="19" s="1"/>
  <c r="P129" i="19"/>
  <c r="O129" i="19"/>
  <c r="N129" i="19"/>
  <c r="M129" i="19"/>
  <c r="L129" i="19"/>
  <c r="Q129" i="19" s="1"/>
  <c r="K129" i="19"/>
  <c r="D129" i="19"/>
  <c r="C129" i="19"/>
  <c r="B129" i="19"/>
  <c r="G129" i="19" s="1"/>
  <c r="P128" i="19"/>
  <c r="O128" i="19"/>
  <c r="N128" i="19"/>
  <c r="K128" i="19"/>
  <c r="H128" i="19"/>
  <c r="C128" i="19"/>
  <c r="L128" i="19" s="1"/>
  <c r="B128" i="19"/>
  <c r="G128" i="19" s="1"/>
  <c r="P127" i="19"/>
  <c r="O127" i="19"/>
  <c r="N127" i="19"/>
  <c r="L127" i="19"/>
  <c r="R127" i="19" s="1"/>
  <c r="K127" i="19"/>
  <c r="C127" i="19"/>
  <c r="B127" i="19"/>
  <c r="H127" i="19" s="1"/>
  <c r="P126" i="19"/>
  <c r="O126" i="19"/>
  <c r="N126" i="19"/>
  <c r="K126" i="19"/>
  <c r="H126" i="19"/>
  <c r="G126" i="19"/>
  <c r="F126" i="19"/>
  <c r="D126" i="19"/>
  <c r="C126" i="19"/>
  <c r="L126" i="19" s="1"/>
  <c r="B126" i="19"/>
  <c r="E126" i="19" s="1"/>
  <c r="R125" i="19"/>
  <c r="Q125" i="19"/>
  <c r="P125" i="19"/>
  <c r="O125" i="19"/>
  <c r="N125" i="19"/>
  <c r="L125" i="19"/>
  <c r="M125" i="19" s="1"/>
  <c r="K125" i="19"/>
  <c r="H125" i="19"/>
  <c r="G125" i="19"/>
  <c r="F125" i="19"/>
  <c r="E125" i="19"/>
  <c r="C125" i="19"/>
  <c r="B125" i="19"/>
  <c r="D125" i="19" s="1"/>
  <c r="Q124" i="19"/>
  <c r="P124" i="19"/>
  <c r="O124" i="19"/>
  <c r="N124" i="19"/>
  <c r="L124" i="19"/>
  <c r="M124" i="19" s="1"/>
  <c r="K124" i="19"/>
  <c r="G124" i="19"/>
  <c r="F124" i="19"/>
  <c r="E124" i="19"/>
  <c r="D124" i="19"/>
  <c r="C124" i="19"/>
  <c r="B124" i="19"/>
  <c r="H124" i="19" s="1"/>
  <c r="P123" i="19"/>
  <c r="O123" i="19"/>
  <c r="N123" i="19"/>
  <c r="K123" i="19"/>
  <c r="H123" i="19"/>
  <c r="G123" i="19"/>
  <c r="F123" i="19"/>
  <c r="E123" i="19"/>
  <c r="D123" i="19"/>
  <c r="C123" i="19"/>
  <c r="L123" i="19" s="1"/>
  <c r="B123" i="19"/>
  <c r="P122" i="19"/>
  <c r="O122" i="19"/>
  <c r="N122" i="19"/>
  <c r="K122" i="19"/>
  <c r="E122" i="19"/>
  <c r="C122" i="19"/>
  <c r="L122" i="19" s="1"/>
  <c r="B122" i="19"/>
  <c r="D122" i="19" s="1"/>
  <c r="P121" i="19"/>
  <c r="O121" i="19"/>
  <c r="N121" i="19"/>
  <c r="L121" i="19"/>
  <c r="M121" i="19" s="1"/>
  <c r="K121" i="19"/>
  <c r="D121" i="19"/>
  <c r="C121" i="19"/>
  <c r="B121" i="19"/>
  <c r="H121" i="19" s="1"/>
  <c r="P120" i="19"/>
  <c r="O120" i="19"/>
  <c r="N120" i="19"/>
  <c r="K120" i="19"/>
  <c r="H120" i="19"/>
  <c r="C120" i="19"/>
  <c r="L120" i="19" s="1"/>
  <c r="B120" i="19"/>
  <c r="G120" i="19" s="1"/>
  <c r="P119" i="19"/>
  <c r="O119" i="19"/>
  <c r="N119" i="19"/>
  <c r="L119" i="19"/>
  <c r="R119" i="19" s="1"/>
  <c r="K119" i="19"/>
  <c r="C119" i="19"/>
  <c r="B119" i="19"/>
  <c r="H119" i="19" s="1"/>
  <c r="P118" i="19"/>
  <c r="O118" i="19"/>
  <c r="N118" i="19"/>
  <c r="K118" i="19"/>
  <c r="H118" i="19"/>
  <c r="G118" i="19"/>
  <c r="F118" i="19"/>
  <c r="D118" i="19"/>
  <c r="C118" i="19"/>
  <c r="L118" i="19" s="1"/>
  <c r="B118" i="19"/>
  <c r="E118" i="19" s="1"/>
  <c r="R117" i="19"/>
  <c r="Q117" i="19"/>
  <c r="P117" i="19"/>
  <c r="O117" i="19"/>
  <c r="N117" i="19"/>
  <c r="L117" i="19"/>
  <c r="M117" i="19" s="1"/>
  <c r="K117" i="19"/>
  <c r="H117" i="19"/>
  <c r="G117" i="19"/>
  <c r="F117" i="19"/>
  <c r="E117" i="19"/>
  <c r="C117" i="19"/>
  <c r="B117" i="19"/>
  <c r="D117" i="19" s="1"/>
  <c r="Q116" i="19"/>
  <c r="P116" i="19"/>
  <c r="O116" i="19"/>
  <c r="N116" i="19"/>
  <c r="L116" i="19"/>
  <c r="M116" i="19" s="1"/>
  <c r="K116" i="19"/>
  <c r="G116" i="19"/>
  <c r="F116" i="19"/>
  <c r="E116" i="19"/>
  <c r="D116" i="19"/>
  <c r="C116" i="19"/>
  <c r="B116" i="19"/>
  <c r="H116" i="19" s="1"/>
  <c r="P115" i="19"/>
  <c r="O115" i="19"/>
  <c r="N115" i="19"/>
  <c r="K115" i="19"/>
  <c r="H115" i="19"/>
  <c r="G115" i="19"/>
  <c r="F115" i="19"/>
  <c r="E115" i="19"/>
  <c r="D115" i="19"/>
  <c r="C115" i="19"/>
  <c r="L115" i="19" s="1"/>
  <c r="B115" i="19"/>
  <c r="P114" i="19"/>
  <c r="O114" i="19"/>
  <c r="N114" i="19"/>
  <c r="K114" i="19"/>
  <c r="E114" i="19"/>
  <c r="C114" i="19"/>
  <c r="L114" i="19" s="1"/>
  <c r="B114" i="19"/>
  <c r="D114" i="19" s="1"/>
  <c r="P113" i="19"/>
  <c r="O113" i="19"/>
  <c r="N113" i="19"/>
  <c r="L113" i="19"/>
  <c r="M113" i="19" s="1"/>
  <c r="K113" i="19"/>
  <c r="D113" i="19"/>
  <c r="C113" i="19"/>
  <c r="B113" i="19"/>
  <c r="H113" i="19" s="1"/>
  <c r="P112" i="19"/>
  <c r="O112" i="19"/>
  <c r="N112" i="19"/>
  <c r="K112" i="19"/>
  <c r="H112" i="19"/>
  <c r="C112" i="19"/>
  <c r="L112" i="19" s="1"/>
  <c r="B112" i="19"/>
  <c r="G112" i="19" s="1"/>
  <c r="P111" i="19"/>
  <c r="O111" i="19"/>
  <c r="N111" i="19"/>
  <c r="L111" i="19"/>
  <c r="R111" i="19" s="1"/>
  <c r="K111" i="19"/>
  <c r="C111" i="19"/>
  <c r="B111" i="19"/>
  <c r="H111" i="19" s="1"/>
  <c r="P110" i="19"/>
  <c r="O110" i="19"/>
  <c r="N110" i="19"/>
  <c r="K110" i="19"/>
  <c r="H110" i="19"/>
  <c r="G110" i="19"/>
  <c r="F110" i="19"/>
  <c r="D110" i="19"/>
  <c r="C110" i="19"/>
  <c r="L110" i="19" s="1"/>
  <c r="B110" i="19"/>
  <c r="E110" i="19" s="1"/>
  <c r="R109" i="19"/>
  <c r="Q109" i="19"/>
  <c r="P109" i="19"/>
  <c r="O109" i="19"/>
  <c r="N109" i="19"/>
  <c r="L109" i="19"/>
  <c r="M109" i="19" s="1"/>
  <c r="K109" i="19"/>
  <c r="H109" i="19"/>
  <c r="G109" i="19"/>
  <c r="F109" i="19"/>
  <c r="E109" i="19"/>
  <c r="C109" i="19"/>
  <c r="B109" i="19"/>
  <c r="D109" i="19" s="1"/>
  <c r="Q108" i="19"/>
  <c r="P108" i="19"/>
  <c r="O108" i="19"/>
  <c r="N108" i="19"/>
  <c r="L108" i="19"/>
  <c r="M108" i="19" s="1"/>
  <c r="K108" i="19"/>
  <c r="G108" i="19"/>
  <c r="F108" i="19"/>
  <c r="E108" i="19"/>
  <c r="D108" i="19"/>
  <c r="C108" i="19"/>
  <c r="B108" i="19"/>
  <c r="H108" i="19" s="1"/>
  <c r="P107" i="19"/>
  <c r="O107" i="19"/>
  <c r="N107" i="19"/>
  <c r="K107" i="19"/>
  <c r="H107" i="19"/>
  <c r="G107" i="19"/>
  <c r="F107" i="19"/>
  <c r="E107" i="19"/>
  <c r="D107" i="19"/>
  <c r="C107" i="19"/>
  <c r="L107" i="19" s="1"/>
  <c r="B107" i="19"/>
  <c r="P106" i="19"/>
  <c r="O106" i="19"/>
  <c r="N106" i="19"/>
  <c r="K106" i="19"/>
  <c r="E106" i="19"/>
  <c r="C106" i="19"/>
  <c r="L106" i="19" s="1"/>
  <c r="B106" i="19"/>
  <c r="D106" i="19" s="1"/>
  <c r="P105" i="19"/>
  <c r="O105" i="19"/>
  <c r="N105" i="19"/>
  <c r="L105" i="19"/>
  <c r="M105" i="19" s="1"/>
  <c r="K105" i="19"/>
  <c r="D105" i="19"/>
  <c r="C105" i="19"/>
  <c r="B105" i="19"/>
  <c r="H105" i="19" s="1"/>
  <c r="C202" i="14"/>
  <c r="B202" i="14"/>
  <c r="T202" i="14" s="1"/>
  <c r="M201" i="14"/>
  <c r="E201" i="14"/>
  <c r="B201" i="14"/>
  <c r="C201" i="14" s="1"/>
  <c r="P200" i="14"/>
  <c r="F200" i="14"/>
  <c r="H200" i="14" s="1"/>
  <c r="E200" i="14"/>
  <c r="C200" i="14"/>
  <c r="B200" i="14"/>
  <c r="T200" i="14" s="1"/>
  <c r="S199" i="14"/>
  <c r="H199" i="14"/>
  <c r="F199" i="14"/>
  <c r="E199" i="14"/>
  <c r="B199" i="14"/>
  <c r="C199" i="14" s="1"/>
  <c r="B198" i="14"/>
  <c r="P197" i="14"/>
  <c r="M197" i="14"/>
  <c r="H197" i="14"/>
  <c r="F197" i="14"/>
  <c r="E197" i="14"/>
  <c r="C197" i="14"/>
  <c r="B197" i="14"/>
  <c r="T197" i="14" s="1"/>
  <c r="S196" i="14"/>
  <c r="P196" i="14"/>
  <c r="M196" i="14"/>
  <c r="F196" i="14"/>
  <c r="H196" i="14" s="1"/>
  <c r="E196" i="14"/>
  <c r="C196" i="14"/>
  <c r="B196" i="14"/>
  <c r="T196" i="14" s="1"/>
  <c r="T195" i="14"/>
  <c r="F195" i="14"/>
  <c r="H195" i="14" s="1"/>
  <c r="B195" i="14"/>
  <c r="C194" i="14"/>
  <c r="B194" i="14"/>
  <c r="T194" i="14" s="1"/>
  <c r="M193" i="14"/>
  <c r="E193" i="14"/>
  <c r="C193" i="14"/>
  <c r="B193" i="14"/>
  <c r="T193" i="14" s="1"/>
  <c r="S192" i="14"/>
  <c r="P192" i="14"/>
  <c r="F192" i="14"/>
  <c r="H192" i="14" s="1"/>
  <c r="E192" i="14"/>
  <c r="C192" i="14"/>
  <c r="B192" i="14"/>
  <c r="T192" i="14" s="1"/>
  <c r="S191" i="14"/>
  <c r="H191" i="14"/>
  <c r="F191" i="14"/>
  <c r="E191" i="14"/>
  <c r="B191" i="14"/>
  <c r="C191" i="14" s="1"/>
  <c r="M190" i="14"/>
  <c r="B190" i="14"/>
  <c r="T190" i="14" s="1"/>
  <c r="P189" i="14"/>
  <c r="M189" i="14"/>
  <c r="H189" i="14"/>
  <c r="F189" i="14"/>
  <c r="E189" i="14"/>
  <c r="C189" i="14"/>
  <c r="B189" i="14"/>
  <c r="T189" i="14" s="1"/>
  <c r="S188" i="14"/>
  <c r="P188" i="14"/>
  <c r="M188" i="14"/>
  <c r="F188" i="14"/>
  <c r="H188" i="14" s="1"/>
  <c r="E188" i="14"/>
  <c r="C188" i="14"/>
  <c r="B188" i="14"/>
  <c r="T188" i="14" s="1"/>
  <c r="T187" i="14"/>
  <c r="B187" i="14"/>
  <c r="C186" i="14"/>
  <c r="B186" i="14"/>
  <c r="T186" i="14" s="1"/>
  <c r="M185" i="14"/>
  <c r="E185" i="14"/>
  <c r="C185" i="14"/>
  <c r="B185" i="14"/>
  <c r="T185" i="14" s="1"/>
  <c r="S184" i="14"/>
  <c r="P184" i="14"/>
  <c r="F184" i="14"/>
  <c r="H184" i="14" s="1"/>
  <c r="E184" i="14"/>
  <c r="C184" i="14"/>
  <c r="B184" i="14"/>
  <c r="T184" i="14" s="1"/>
  <c r="S183" i="14"/>
  <c r="H183" i="14"/>
  <c r="F183" i="14"/>
  <c r="E183" i="14"/>
  <c r="B183" i="14"/>
  <c r="C183" i="14" s="1"/>
  <c r="T182" i="14"/>
  <c r="B182" i="14"/>
  <c r="P181" i="14"/>
  <c r="M181" i="14"/>
  <c r="H181" i="14"/>
  <c r="F181" i="14"/>
  <c r="E181" i="14"/>
  <c r="C181" i="14"/>
  <c r="B181" i="14"/>
  <c r="T181" i="14" s="1"/>
  <c r="S180" i="14"/>
  <c r="P180" i="14"/>
  <c r="M180" i="14"/>
  <c r="F180" i="14"/>
  <c r="H180" i="14" s="1"/>
  <c r="E180" i="14"/>
  <c r="C180" i="14"/>
  <c r="B180" i="14"/>
  <c r="T180" i="14" s="1"/>
  <c r="B179" i="14"/>
  <c r="F179" i="14" s="1"/>
  <c r="H179" i="14" s="1"/>
  <c r="C178" i="14"/>
  <c r="B178" i="14"/>
  <c r="T178" i="14" s="1"/>
  <c r="M177" i="14"/>
  <c r="E177" i="14"/>
  <c r="C177" i="14"/>
  <c r="B177" i="14"/>
  <c r="T177" i="14" s="1"/>
  <c r="S176" i="14"/>
  <c r="P176" i="14"/>
  <c r="F176" i="14"/>
  <c r="H176" i="14" s="1"/>
  <c r="E176" i="14"/>
  <c r="C176" i="14"/>
  <c r="B176" i="14"/>
  <c r="T176" i="14" s="1"/>
  <c r="S175" i="14"/>
  <c r="H175" i="14"/>
  <c r="F175" i="14"/>
  <c r="E175" i="14"/>
  <c r="B175" i="14"/>
  <c r="C175" i="14" s="1"/>
  <c r="T174" i="14"/>
  <c r="B174" i="14"/>
  <c r="P173" i="14"/>
  <c r="M173" i="14"/>
  <c r="H173" i="14"/>
  <c r="F173" i="14"/>
  <c r="E173" i="14"/>
  <c r="C173" i="14"/>
  <c r="B173" i="14"/>
  <c r="T173" i="14" s="1"/>
  <c r="S172" i="14"/>
  <c r="P172" i="14"/>
  <c r="M172" i="14"/>
  <c r="F172" i="14"/>
  <c r="H172" i="14" s="1"/>
  <c r="E172" i="14"/>
  <c r="C172" i="14"/>
  <c r="B172" i="14"/>
  <c r="T172" i="14" s="1"/>
  <c r="T171" i="14"/>
  <c r="F171" i="14"/>
  <c r="H171" i="14" s="1"/>
  <c r="B171" i="14"/>
  <c r="C170" i="14"/>
  <c r="B170" i="14"/>
  <c r="T170" i="14" s="1"/>
  <c r="M169" i="14"/>
  <c r="E169" i="14"/>
  <c r="C169" i="14"/>
  <c r="B169" i="14"/>
  <c r="T169" i="14" s="1"/>
  <c r="S168" i="14"/>
  <c r="P168" i="14"/>
  <c r="F168" i="14"/>
  <c r="H168" i="14" s="1"/>
  <c r="E168" i="14"/>
  <c r="C168" i="14"/>
  <c r="B168" i="14"/>
  <c r="T168" i="14" s="1"/>
  <c r="S167" i="14"/>
  <c r="H167" i="14"/>
  <c r="F167" i="14"/>
  <c r="E167" i="14"/>
  <c r="B167" i="14"/>
  <c r="C167" i="14" s="1"/>
  <c r="B166" i="14"/>
  <c r="P165" i="14"/>
  <c r="C165" i="14"/>
  <c r="B165" i="14"/>
  <c r="M165" i="14" s="1"/>
  <c r="E164" i="14"/>
  <c r="B164" i="14"/>
  <c r="S164" i="14" s="1"/>
  <c r="T163" i="14"/>
  <c r="F163" i="14"/>
  <c r="H163" i="14" s="1"/>
  <c r="B163" i="14"/>
  <c r="E162" i="14"/>
  <c r="C162" i="14"/>
  <c r="B162" i="14"/>
  <c r="T162" i="14" s="1"/>
  <c r="M161" i="14"/>
  <c r="F161" i="14"/>
  <c r="H161" i="14" s="1"/>
  <c r="E161" i="14"/>
  <c r="C161" i="14"/>
  <c r="B161" i="14"/>
  <c r="T161" i="14" s="1"/>
  <c r="S160" i="14"/>
  <c r="P160" i="14"/>
  <c r="M160" i="14"/>
  <c r="F160" i="14"/>
  <c r="H160" i="14" s="1"/>
  <c r="E160" i="14"/>
  <c r="C160" i="14"/>
  <c r="B160" i="14"/>
  <c r="T160" i="14" s="1"/>
  <c r="S159" i="14"/>
  <c r="P159" i="14"/>
  <c r="M159" i="14"/>
  <c r="H159" i="14"/>
  <c r="F159" i="14"/>
  <c r="B159" i="14"/>
  <c r="E159" i="14" s="1"/>
  <c r="B158" i="14"/>
  <c r="M158" i="14" s="1"/>
  <c r="S157" i="14"/>
  <c r="P157" i="14"/>
  <c r="C157" i="14"/>
  <c r="B157" i="14"/>
  <c r="M157" i="14" s="1"/>
  <c r="B156" i="14"/>
  <c r="T155" i="14"/>
  <c r="F155" i="14"/>
  <c r="H155" i="14" s="1"/>
  <c r="C155" i="14"/>
  <c r="B155" i="14"/>
  <c r="H154" i="14"/>
  <c r="F154" i="14"/>
  <c r="E154" i="14"/>
  <c r="C154" i="14"/>
  <c r="B154" i="14"/>
  <c r="T154" i="14" s="1"/>
  <c r="M153" i="14"/>
  <c r="F153" i="14"/>
  <c r="H153" i="14" s="1"/>
  <c r="E153" i="14"/>
  <c r="C153" i="14"/>
  <c r="B153" i="14"/>
  <c r="T153" i="14" s="1"/>
  <c r="S152" i="14"/>
  <c r="P152" i="14"/>
  <c r="M152" i="14"/>
  <c r="F152" i="14"/>
  <c r="H152" i="14" s="1"/>
  <c r="E152" i="14"/>
  <c r="C152" i="14"/>
  <c r="B152" i="14"/>
  <c r="T152" i="14" s="1"/>
  <c r="S151" i="14"/>
  <c r="P151" i="14"/>
  <c r="M151" i="14"/>
  <c r="H151" i="14"/>
  <c r="F151" i="14"/>
  <c r="E151" i="14"/>
  <c r="B151" i="14"/>
  <c r="C151" i="14" s="1"/>
  <c r="M150" i="14"/>
  <c r="B150" i="14"/>
  <c r="T150" i="14" s="1"/>
  <c r="S149" i="14"/>
  <c r="P149" i="14"/>
  <c r="C149" i="14"/>
  <c r="B149" i="14"/>
  <c r="M149" i="14" s="1"/>
  <c r="E148" i="14"/>
  <c r="B148" i="14"/>
  <c r="T148" i="14" s="1"/>
  <c r="T147" i="14"/>
  <c r="F147" i="14"/>
  <c r="H147" i="14" s="1"/>
  <c r="B147" i="14"/>
  <c r="H146" i="14"/>
  <c r="F146" i="14"/>
  <c r="E146" i="14"/>
  <c r="C146" i="14"/>
  <c r="B146" i="14"/>
  <c r="T146" i="14" s="1"/>
  <c r="M145" i="14"/>
  <c r="F145" i="14"/>
  <c r="H145" i="14" s="1"/>
  <c r="E145" i="14"/>
  <c r="C145" i="14"/>
  <c r="B145" i="14"/>
  <c r="T145" i="14" s="1"/>
  <c r="S144" i="14"/>
  <c r="P144" i="14"/>
  <c r="M144" i="14"/>
  <c r="H144" i="14"/>
  <c r="F144" i="14"/>
  <c r="E144" i="14"/>
  <c r="C144" i="14"/>
  <c r="B144" i="14"/>
  <c r="T144" i="14" s="1"/>
  <c r="S143" i="14"/>
  <c r="P143" i="14"/>
  <c r="M143" i="14"/>
  <c r="H143" i="14"/>
  <c r="F143" i="14"/>
  <c r="B143" i="14"/>
  <c r="E143" i="14" s="1"/>
  <c r="M142" i="14"/>
  <c r="B142" i="14"/>
  <c r="T142" i="14" s="1"/>
  <c r="S141" i="14"/>
  <c r="P141" i="14"/>
  <c r="C141" i="14"/>
  <c r="B141" i="14"/>
  <c r="M141" i="14" s="1"/>
  <c r="E140" i="14"/>
  <c r="B140" i="14"/>
  <c r="T140" i="14" s="1"/>
  <c r="T139" i="14"/>
  <c r="F139" i="14"/>
  <c r="H139" i="14" s="1"/>
  <c r="B139" i="14"/>
  <c r="H138" i="14"/>
  <c r="F138" i="14"/>
  <c r="E138" i="14"/>
  <c r="C138" i="14"/>
  <c r="B138" i="14"/>
  <c r="T138" i="14" s="1"/>
  <c r="M137" i="14"/>
  <c r="F137" i="14"/>
  <c r="H137" i="14" s="1"/>
  <c r="E137" i="14"/>
  <c r="C137" i="14"/>
  <c r="B137" i="14"/>
  <c r="T137" i="14" s="1"/>
  <c r="S136" i="14"/>
  <c r="P136" i="14"/>
  <c r="M136" i="14"/>
  <c r="H136" i="14"/>
  <c r="F136" i="14"/>
  <c r="E136" i="14"/>
  <c r="C136" i="14"/>
  <c r="B136" i="14"/>
  <c r="T136" i="14" s="1"/>
  <c r="S135" i="14"/>
  <c r="P135" i="14"/>
  <c r="M135" i="14"/>
  <c r="H135" i="14"/>
  <c r="F135" i="14"/>
  <c r="E135" i="14"/>
  <c r="B135" i="14"/>
  <c r="C135" i="14" s="1"/>
  <c r="S134" i="14"/>
  <c r="B134" i="14"/>
  <c r="T134" i="14" s="1"/>
  <c r="B133" i="14"/>
  <c r="S132" i="14"/>
  <c r="E132" i="14"/>
  <c r="B132" i="14"/>
  <c r="E131" i="14"/>
  <c r="B131" i="14"/>
  <c r="T131" i="14" s="1"/>
  <c r="B130" i="14"/>
  <c r="F130" i="14" s="1"/>
  <c r="H130" i="14" s="1"/>
  <c r="M129" i="14"/>
  <c r="F129" i="14"/>
  <c r="H129" i="14" s="1"/>
  <c r="E129" i="14"/>
  <c r="C129" i="14"/>
  <c r="B129" i="14"/>
  <c r="T129" i="14" s="1"/>
  <c r="S128" i="14"/>
  <c r="P128" i="14"/>
  <c r="M128" i="14"/>
  <c r="F128" i="14"/>
  <c r="H128" i="14" s="1"/>
  <c r="E128" i="14"/>
  <c r="C128" i="14"/>
  <c r="B128" i="14"/>
  <c r="T128" i="14" s="1"/>
  <c r="T127" i="14"/>
  <c r="S127" i="14"/>
  <c r="P127" i="14"/>
  <c r="M127" i="14"/>
  <c r="H127" i="14"/>
  <c r="F127" i="14"/>
  <c r="E127" i="14"/>
  <c r="B127" i="14"/>
  <c r="C127" i="14" s="1"/>
  <c r="T126" i="14"/>
  <c r="S126" i="14"/>
  <c r="P126" i="14"/>
  <c r="M126" i="14"/>
  <c r="H126" i="14"/>
  <c r="F126" i="14"/>
  <c r="C126" i="14"/>
  <c r="B126" i="14"/>
  <c r="E126" i="14" s="1"/>
  <c r="T125" i="14"/>
  <c r="S125" i="14"/>
  <c r="P125" i="14"/>
  <c r="M125" i="14"/>
  <c r="H125" i="14"/>
  <c r="E125" i="14"/>
  <c r="C125" i="14"/>
  <c r="B125" i="14"/>
  <c r="F125" i="14" s="1"/>
  <c r="T124" i="14"/>
  <c r="S124" i="14"/>
  <c r="P124" i="14"/>
  <c r="M124" i="14"/>
  <c r="F124" i="14"/>
  <c r="H124" i="14" s="1"/>
  <c r="E124" i="14"/>
  <c r="C124" i="14"/>
  <c r="B124" i="14"/>
  <c r="T123" i="14"/>
  <c r="S123" i="14"/>
  <c r="P123" i="14"/>
  <c r="F123" i="14"/>
  <c r="H123" i="14" s="1"/>
  <c r="E123" i="14"/>
  <c r="C123" i="14"/>
  <c r="B123" i="14"/>
  <c r="M123" i="14" s="1"/>
  <c r="S122" i="14"/>
  <c r="M122" i="14"/>
  <c r="F122" i="14"/>
  <c r="H122" i="14" s="1"/>
  <c r="C122" i="14"/>
  <c r="B122" i="14"/>
  <c r="P122" i="14" s="1"/>
  <c r="P121" i="14"/>
  <c r="M121" i="14"/>
  <c r="F121" i="14"/>
  <c r="H121" i="14" s="1"/>
  <c r="C121" i="14"/>
  <c r="B121" i="14"/>
  <c r="S121" i="14" s="1"/>
  <c r="S120" i="14"/>
  <c r="P120" i="14"/>
  <c r="M120" i="14"/>
  <c r="F120" i="14"/>
  <c r="H120" i="14" s="1"/>
  <c r="E120" i="14"/>
  <c r="C120" i="14"/>
  <c r="B120" i="14"/>
  <c r="T120" i="14" s="1"/>
  <c r="S119" i="14"/>
  <c r="P119" i="14"/>
  <c r="M119" i="14"/>
  <c r="E119" i="14"/>
  <c r="B119" i="14"/>
  <c r="C119" i="14" s="1"/>
  <c r="S118" i="14"/>
  <c r="P118" i="14"/>
  <c r="M118" i="14"/>
  <c r="C118" i="14"/>
  <c r="B118" i="14"/>
  <c r="E118" i="14" s="1"/>
  <c r="S117" i="14"/>
  <c r="P117" i="14"/>
  <c r="M117" i="14"/>
  <c r="H117" i="14"/>
  <c r="C117" i="14"/>
  <c r="B117" i="14"/>
  <c r="F117" i="14" s="1"/>
  <c r="S116" i="14"/>
  <c r="P116" i="14"/>
  <c r="M116" i="14"/>
  <c r="F116" i="14"/>
  <c r="H116" i="14" s="1"/>
  <c r="C116" i="14"/>
  <c r="B116" i="14"/>
  <c r="E116" i="14" s="1"/>
  <c r="S115" i="14"/>
  <c r="P115" i="14"/>
  <c r="F115" i="14"/>
  <c r="H115" i="14" s="1"/>
  <c r="C115" i="14"/>
  <c r="B115" i="14"/>
  <c r="M115" i="14" s="1"/>
  <c r="S114" i="14"/>
  <c r="M114" i="14"/>
  <c r="F114" i="14"/>
  <c r="H114" i="14" s="1"/>
  <c r="C114" i="14"/>
  <c r="B114" i="14"/>
  <c r="P114" i="14" s="1"/>
  <c r="S113" i="14"/>
  <c r="P113" i="14"/>
  <c r="M113" i="14"/>
  <c r="E113" i="14"/>
  <c r="C113" i="14"/>
  <c r="B113" i="14"/>
  <c r="F113" i="14" s="1"/>
  <c r="H113" i="14" s="1"/>
  <c r="B112" i="14"/>
  <c r="S112" i="14" s="1"/>
  <c r="S111" i="14"/>
  <c r="P111" i="14"/>
  <c r="C111" i="14"/>
  <c r="B111" i="14"/>
  <c r="T111" i="14" s="1"/>
  <c r="E110" i="14"/>
  <c r="B110" i="14"/>
  <c r="C110" i="14" s="1"/>
  <c r="F109" i="14"/>
  <c r="H109" i="14" s="1"/>
  <c r="C109" i="14"/>
  <c r="B109" i="14"/>
  <c r="E109" i="14" s="1"/>
  <c r="S108" i="14"/>
  <c r="P108" i="14"/>
  <c r="M108" i="14"/>
  <c r="H108" i="14"/>
  <c r="F108" i="14"/>
  <c r="E108" i="14"/>
  <c r="C108" i="14"/>
  <c r="B108" i="14"/>
  <c r="T108" i="14" s="1"/>
  <c r="M107" i="14"/>
  <c r="F107" i="14"/>
  <c r="H107" i="14" s="1"/>
  <c r="E107" i="14"/>
  <c r="B107" i="14"/>
  <c r="C107" i="14" s="1"/>
  <c r="P106" i="14"/>
  <c r="M106" i="14"/>
  <c r="F106" i="14"/>
  <c r="H106" i="14" s="1"/>
  <c r="C106" i="14"/>
  <c r="B106" i="14"/>
  <c r="E106" i="14" s="1"/>
  <c r="S105" i="14"/>
  <c r="P105" i="14"/>
  <c r="M105" i="14"/>
  <c r="E105" i="14"/>
  <c r="C105" i="14"/>
  <c r="B105" i="14"/>
  <c r="F105" i="14" s="1"/>
  <c r="H105" i="14" s="1"/>
  <c r="B202" i="15"/>
  <c r="R202" i="15" s="1"/>
  <c r="R201" i="15"/>
  <c r="K201" i="15"/>
  <c r="B201" i="15"/>
  <c r="Q201" i="15" s="1"/>
  <c r="R200" i="15"/>
  <c r="Q200" i="15"/>
  <c r="B200" i="15"/>
  <c r="N200" i="15" s="1"/>
  <c r="R199" i="15"/>
  <c r="Q199" i="15"/>
  <c r="N199" i="15"/>
  <c r="D199" i="15"/>
  <c r="F199" i="15" s="1"/>
  <c r="B199" i="15"/>
  <c r="K199" i="15" s="1"/>
  <c r="N198" i="15"/>
  <c r="K198" i="15"/>
  <c r="B198" i="15"/>
  <c r="D198" i="15" s="1"/>
  <c r="F198" i="15" s="1"/>
  <c r="Q197" i="15"/>
  <c r="N197" i="15"/>
  <c r="K197" i="15"/>
  <c r="B197" i="15"/>
  <c r="D197" i="15" s="1"/>
  <c r="F197" i="15" s="1"/>
  <c r="R196" i="15"/>
  <c r="Q196" i="15"/>
  <c r="N196" i="15"/>
  <c r="K196" i="15"/>
  <c r="D196" i="15"/>
  <c r="F196" i="15" s="1"/>
  <c r="B196" i="15"/>
  <c r="B195" i="15"/>
  <c r="R195" i="15" s="1"/>
  <c r="B194" i="15"/>
  <c r="R194" i="15" s="1"/>
  <c r="R193" i="15"/>
  <c r="K193" i="15"/>
  <c r="B193" i="15"/>
  <c r="Q193" i="15" s="1"/>
  <c r="R192" i="15"/>
  <c r="Q192" i="15"/>
  <c r="B192" i="15"/>
  <c r="N192" i="15" s="1"/>
  <c r="R191" i="15"/>
  <c r="Q191" i="15"/>
  <c r="N191" i="15"/>
  <c r="D191" i="15"/>
  <c r="F191" i="15" s="1"/>
  <c r="B191" i="15"/>
  <c r="K191" i="15" s="1"/>
  <c r="N190" i="15"/>
  <c r="K190" i="15"/>
  <c r="B190" i="15"/>
  <c r="D190" i="15" s="1"/>
  <c r="F190" i="15" s="1"/>
  <c r="Q189" i="15"/>
  <c r="N189" i="15"/>
  <c r="K189" i="15"/>
  <c r="B189" i="15"/>
  <c r="D189" i="15" s="1"/>
  <c r="F189" i="15" s="1"/>
  <c r="R188" i="15"/>
  <c r="Q188" i="15"/>
  <c r="N188" i="15"/>
  <c r="K188" i="15"/>
  <c r="D188" i="15"/>
  <c r="F188" i="15" s="1"/>
  <c r="B188" i="15"/>
  <c r="B187" i="15"/>
  <c r="R187" i="15" s="1"/>
  <c r="B186" i="15"/>
  <c r="R186" i="15" s="1"/>
  <c r="R185" i="15"/>
  <c r="K185" i="15"/>
  <c r="B185" i="15"/>
  <c r="Q185" i="15" s="1"/>
  <c r="R184" i="15"/>
  <c r="Q184" i="15"/>
  <c r="B184" i="15"/>
  <c r="N184" i="15" s="1"/>
  <c r="R183" i="15"/>
  <c r="Q183" i="15"/>
  <c r="N183" i="15"/>
  <c r="D183" i="15"/>
  <c r="F183" i="15" s="1"/>
  <c r="B183" i="15"/>
  <c r="K183" i="15" s="1"/>
  <c r="N182" i="15"/>
  <c r="K182" i="15"/>
  <c r="B182" i="15"/>
  <c r="D182" i="15" s="1"/>
  <c r="F182" i="15" s="1"/>
  <c r="Q181" i="15"/>
  <c r="N181" i="15"/>
  <c r="K181" i="15"/>
  <c r="B181" i="15"/>
  <c r="D181" i="15" s="1"/>
  <c r="F181" i="15" s="1"/>
  <c r="R180" i="15"/>
  <c r="Q180" i="15"/>
  <c r="N180" i="15"/>
  <c r="K180" i="15"/>
  <c r="D180" i="15"/>
  <c r="F180" i="15" s="1"/>
  <c r="B180" i="15"/>
  <c r="B179" i="15"/>
  <c r="R179" i="15" s="1"/>
  <c r="B178" i="15"/>
  <c r="R178" i="15" s="1"/>
  <c r="R177" i="15"/>
  <c r="K177" i="15"/>
  <c r="B177" i="15"/>
  <c r="Q177" i="15" s="1"/>
  <c r="R176" i="15"/>
  <c r="Q176" i="15"/>
  <c r="B176" i="15"/>
  <c r="N176" i="15" s="1"/>
  <c r="R175" i="15"/>
  <c r="Q175" i="15"/>
  <c r="N175" i="15"/>
  <c r="D175" i="15"/>
  <c r="F175" i="15" s="1"/>
  <c r="B175" i="15"/>
  <c r="K175" i="15" s="1"/>
  <c r="N174" i="15"/>
  <c r="K174" i="15"/>
  <c r="B174" i="15"/>
  <c r="D174" i="15" s="1"/>
  <c r="F174" i="15" s="1"/>
  <c r="Q173" i="15"/>
  <c r="N173" i="15"/>
  <c r="K173" i="15"/>
  <c r="B173" i="15"/>
  <c r="D173" i="15" s="1"/>
  <c r="F173" i="15" s="1"/>
  <c r="R172" i="15"/>
  <c r="Q172" i="15"/>
  <c r="N172" i="15"/>
  <c r="K172" i="15"/>
  <c r="D172" i="15"/>
  <c r="F172" i="15" s="1"/>
  <c r="B172" i="15"/>
  <c r="B171" i="15"/>
  <c r="R171" i="15" s="1"/>
  <c r="B170" i="15"/>
  <c r="R170" i="15" s="1"/>
  <c r="R169" i="15"/>
  <c r="K169" i="15"/>
  <c r="B169" i="15"/>
  <c r="Q169" i="15" s="1"/>
  <c r="R168" i="15"/>
  <c r="Q168" i="15"/>
  <c r="B168" i="15"/>
  <c r="N168" i="15" s="1"/>
  <c r="R167" i="15"/>
  <c r="Q167" i="15"/>
  <c r="N167" i="15"/>
  <c r="D167" i="15"/>
  <c r="F167" i="15" s="1"/>
  <c r="B167" i="15"/>
  <c r="K167" i="15" s="1"/>
  <c r="N166" i="15"/>
  <c r="K166" i="15"/>
  <c r="B166" i="15"/>
  <c r="D166" i="15" s="1"/>
  <c r="F166" i="15" s="1"/>
  <c r="Q165" i="15"/>
  <c r="N165" i="15"/>
  <c r="K165" i="15"/>
  <c r="B165" i="15"/>
  <c r="D165" i="15" s="1"/>
  <c r="F165" i="15" s="1"/>
  <c r="R164" i="15"/>
  <c r="Q164" i="15"/>
  <c r="N164" i="15"/>
  <c r="K164" i="15"/>
  <c r="D164" i="15"/>
  <c r="F164" i="15" s="1"/>
  <c r="B164" i="15"/>
  <c r="B163" i="15"/>
  <c r="R163" i="15" s="1"/>
  <c r="B162" i="15"/>
  <c r="R162" i="15" s="1"/>
  <c r="R161" i="15"/>
  <c r="K161" i="15"/>
  <c r="B161" i="15"/>
  <c r="Q161" i="15" s="1"/>
  <c r="R160" i="15"/>
  <c r="Q160" i="15"/>
  <c r="B160" i="15"/>
  <c r="N160" i="15" s="1"/>
  <c r="R159" i="15"/>
  <c r="Q159" i="15"/>
  <c r="N159" i="15"/>
  <c r="D159" i="15"/>
  <c r="F159" i="15" s="1"/>
  <c r="B159" i="15"/>
  <c r="K159" i="15" s="1"/>
  <c r="N158" i="15"/>
  <c r="K158" i="15"/>
  <c r="B158" i="15"/>
  <c r="D158" i="15" s="1"/>
  <c r="F158" i="15" s="1"/>
  <c r="Q157" i="15"/>
  <c r="N157" i="15"/>
  <c r="K157" i="15"/>
  <c r="B157" i="15"/>
  <c r="D157" i="15" s="1"/>
  <c r="F157" i="15" s="1"/>
  <c r="R156" i="15"/>
  <c r="Q156" i="15"/>
  <c r="N156" i="15"/>
  <c r="K156" i="15"/>
  <c r="D156" i="15"/>
  <c r="F156" i="15" s="1"/>
  <c r="B156" i="15"/>
  <c r="B155" i="15"/>
  <c r="R155" i="15" s="1"/>
  <c r="B154" i="15"/>
  <c r="R154" i="15" s="1"/>
  <c r="R153" i="15"/>
  <c r="K153" i="15"/>
  <c r="B153" i="15"/>
  <c r="Q153" i="15" s="1"/>
  <c r="R152" i="15"/>
  <c r="Q152" i="15"/>
  <c r="B152" i="15"/>
  <c r="N152" i="15" s="1"/>
  <c r="R151" i="15"/>
  <c r="Q151" i="15"/>
  <c r="N151" i="15"/>
  <c r="D151" i="15"/>
  <c r="F151" i="15" s="1"/>
  <c r="B151" i="15"/>
  <c r="K151" i="15" s="1"/>
  <c r="N150" i="15"/>
  <c r="K150" i="15"/>
  <c r="B150" i="15"/>
  <c r="D150" i="15" s="1"/>
  <c r="F150" i="15" s="1"/>
  <c r="Q149" i="15"/>
  <c r="N149" i="15"/>
  <c r="K149" i="15"/>
  <c r="B149" i="15"/>
  <c r="D149" i="15" s="1"/>
  <c r="F149" i="15" s="1"/>
  <c r="R148" i="15"/>
  <c r="Q148" i="15"/>
  <c r="N148" i="15"/>
  <c r="K148" i="15"/>
  <c r="D148" i="15"/>
  <c r="F148" i="15" s="1"/>
  <c r="B148" i="15"/>
  <c r="B147" i="15"/>
  <c r="R147" i="15" s="1"/>
  <c r="B146" i="15"/>
  <c r="R146" i="15" s="1"/>
  <c r="R145" i="15"/>
  <c r="K145" i="15"/>
  <c r="B145" i="15"/>
  <c r="Q145" i="15" s="1"/>
  <c r="R144" i="15"/>
  <c r="Q144" i="15"/>
  <c r="B144" i="15"/>
  <c r="N144" i="15" s="1"/>
  <c r="R143" i="15"/>
  <c r="Q143" i="15"/>
  <c r="N143" i="15"/>
  <c r="D143" i="15"/>
  <c r="F143" i="15" s="1"/>
  <c r="B143" i="15"/>
  <c r="K143" i="15" s="1"/>
  <c r="N142" i="15"/>
  <c r="K142" i="15"/>
  <c r="B142" i="15"/>
  <c r="D142" i="15" s="1"/>
  <c r="F142" i="15" s="1"/>
  <c r="Q141" i="15"/>
  <c r="N141" i="15"/>
  <c r="K141" i="15"/>
  <c r="B141" i="15"/>
  <c r="D141" i="15" s="1"/>
  <c r="F141" i="15" s="1"/>
  <c r="R140" i="15"/>
  <c r="Q140" i="15"/>
  <c r="N140" i="15"/>
  <c r="K140" i="15"/>
  <c r="D140" i="15"/>
  <c r="F140" i="15" s="1"/>
  <c r="B140" i="15"/>
  <c r="B139" i="15"/>
  <c r="D139" i="15" s="1"/>
  <c r="F139" i="15" s="1"/>
  <c r="B138" i="15"/>
  <c r="R138" i="15" s="1"/>
  <c r="R137" i="15"/>
  <c r="K137" i="15"/>
  <c r="B137" i="15"/>
  <c r="Q137" i="15" s="1"/>
  <c r="R136" i="15"/>
  <c r="Q136" i="15"/>
  <c r="B136" i="15"/>
  <c r="N136" i="15" s="1"/>
  <c r="R135" i="15"/>
  <c r="Q135" i="15"/>
  <c r="N135" i="15"/>
  <c r="D135" i="15"/>
  <c r="F135" i="15" s="1"/>
  <c r="B135" i="15"/>
  <c r="K135" i="15" s="1"/>
  <c r="N134" i="15"/>
  <c r="K134" i="15"/>
  <c r="B134" i="15"/>
  <c r="D134" i="15" s="1"/>
  <c r="F134" i="15" s="1"/>
  <c r="Q133" i="15"/>
  <c r="N133" i="15"/>
  <c r="K133" i="15"/>
  <c r="B133" i="15"/>
  <c r="D133" i="15" s="1"/>
  <c r="F133" i="15" s="1"/>
  <c r="R132" i="15"/>
  <c r="Q132" i="15"/>
  <c r="N132" i="15"/>
  <c r="K132" i="15"/>
  <c r="D132" i="15"/>
  <c r="F132" i="15" s="1"/>
  <c r="B132" i="15"/>
  <c r="B131" i="15"/>
  <c r="R131" i="15" s="1"/>
  <c r="B130" i="15"/>
  <c r="R130" i="15" s="1"/>
  <c r="R129" i="15"/>
  <c r="K129" i="15"/>
  <c r="B129" i="15"/>
  <c r="Q129" i="15" s="1"/>
  <c r="R128" i="15"/>
  <c r="Q128" i="15"/>
  <c r="B128" i="15"/>
  <c r="N128" i="15" s="1"/>
  <c r="R127" i="15"/>
  <c r="Q127" i="15"/>
  <c r="N127" i="15"/>
  <c r="D127" i="15"/>
  <c r="F127" i="15" s="1"/>
  <c r="B127" i="15"/>
  <c r="K127" i="15" s="1"/>
  <c r="N126" i="15"/>
  <c r="K126" i="15"/>
  <c r="B126" i="15"/>
  <c r="D126" i="15" s="1"/>
  <c r="F126" i="15" s="1"/>
  <c r="Q125" i="15"/>
  <c r="N125" i="15"/>
  <c r="K125" i="15"/>
  <c r="B125" i="15"/>
  <c r="D125" i="15" s="1"/>
  <c r="F125" i="15" s="1"/>
  <c r="R124" i="15"/>
  <c r="Q124" i="15"/>
  <c r="N124" i="15"/>
  <c r="K124" i="15"/>
  <c r="D124" i="15"/>
  <c r="F124" i="15" s="1"/>
  <c r="B124" i="15"/>
  <c r="B123" i="15"/>
  <c r="D123" i="15" s="1"/>
  <c r="F123" i="15" s="1"/>
  <c r="B122" i="15"/>
  <c r="R122" i="15" s="1"/>
  <c r="R121" i="15"/>
  <c r="K121" i="15"/>
  <c r="B121" i="15"/>
  <c r="Q121" i="15" s="1"/>
  <c r="R120" i="15"/>
  <c r="Q120" i="15"/>
  <c r="B120" i="15"/>
  <c r="N120" i="15" s="1"/>
  <c r="R119" i="15"/>
  <c r="Q119" i="15"/>
  <c r="N119" i="15"/>
  <c r="D119" i="15"/>
  <c r="F119" i="15" s="1"/>
  <c r="B119" i="15"/>
  <c r="K119" i="15" s="1"/>
  <c r="N118" i="15"/>
  <c r="K118" i="15"/>
  <c r="B118" i="15"/>
  <c r="D118" i="15" s="1"/>
  <c r="F118" i="15" s="1"/>
  <c r="Q117" i="15"/>
  <c r="N117" i="15"/>
  <c r="K117" i="15"/>
  <c r="B117" i="15"/>
  <c r="D117" i="15" s="1"/>
  <c r="F117" i="15" s="1"/>
  <c r="R116" i="15"/>
  <c r="Q116" i="15"/>
  <c r="N116" i="15"/>
  <c r="K116" i="15"/>
  <c r="D116" i="15"/>
  <c r="F116" i="15" s="1"/>
  <c r="B116" i="15"/>
  <c r="B115" i="15"/>
  <c r="R115" i="15" s="1"/>
  <c r="B114" i="15"/>
  <c r="R114" i="15" s="1"/>
  <c r="R113" i="15"/>
  <c r="K113" i="15"/>
  <c r="B113" i="15"/>
  <c r="Q113" i="15" s="1"/>
  <c r="R112" i="15"/>
  <c r="Q112" i="15"/>
  <c r="B112" i="15"/>
  <c r="N112" i="15" s="1"/>
  <c r="R111" i="15"/>
  <c r="Q111" i="15"/>
  <c r="N111" i="15"/>
  <c r="D111" i="15"/>
  <c r="F111" i="15" s="1"/>
  <c r="B111" i="15"/>
  <c r="K111" i="15" s="1"/>
  <c r="N110" i="15"/>
  <c r="K110" i="15"/>
  <c r="B110" i="15"/>
  <c r="D110" i="15" s="1"/>
  <c r="F110" i="15" s="1"/>
  <c r="Q109" i="15"/>
  <c r="N109" i="15"/>
  <c r="K109" i="15"/>
  <c r="B109" i="15"/>
  <c r="D109" i="15" s="1"/>
  <c r="F109" i="15" s="1"/>
  <c r="R108" i="15"/>
  <c r="Q108" i="15"/>
  <c r="N108" i="15"/>
  <c r="K108" i="15"/>
  <c r="D108" i="15"/>
  <c r="F108" i="15" s="1"/>
  <c r="B108" i="15"/>
  <c r="B107" i="15"/>
  <c r="R107" i="15" s="1"/>
  <c r="B106" i="15"/>
  <c r="R106" i="15" s="1"/>
  <c r="R105" i="15"/>
  <c r="K105" i="15"/>
  <c r="B105" i="15"/>
  <c r="Q105" i="15" s="1"/>
  <c r="J207" i="13"/>
  <c r="I207" i="13"/>
  <c r="H207" i="13"/>
  <c r="G207" i="13"/>
  <c r="J206" i="13"/>
  <c r="I206" i="13"/>
  <c r="H206" i="13"/>
  <c r="G206" i="13"/>
  <c r="J205" i="13"/>
  <c r="I205" i="13"/>
  <c r="H205" i="13"/>
  <c r="G205" i="13"/>
  <c r="J204" i="13"/>
  <c r="I204" i="13"/>
  <c r="H204" i="13"/>
  <c r="G204" i="13"/>
  <c r="J203" i="13"/>
  <c r="I203" i="13"/>
  <c r="H203" i="13"/>
  <c r="G203" i="13"/>
  <c r="J202" i="13"/>
  <c r="I202" i="13"/>
  <c r="H202" i="13"/>
  <c r="G202" i="13"/>
  <c r="J201" i="13"/>
  <c r="I201" i="13"/>
  <c r="H201" i="13"/>
  <c r="G201" i="13"/>
  <c r="J200" i="13"/>
  <c r="I200" i="13"/>
  <c r="H200" i="13"/>
  <c r="G200" i="13"/>
  <c r="J199" i="13"/>
  <c r="I199" i="13"/>
  <c r="H199" i="13"/>
  <c r="G199" i="13"/>
  <c r="J198" i="13"/>
  <c r="I198" i="13"/>
  <c r="H198" i="13"/>
  <c r="G198" i="13"/>
  <c r="J197" i="13"/>
  <c r="I197" i="13"/>
  <c r="H197" i="13"/>
  <c r="G197" i="13"/>
  <c r="J196" i="13"/>
  <c r="I196" i="13"/>
  <c r="H196" i="13"/>
  <c r="G196" i="13"/>
  <c r="J195" i="13"/>
  <c r="I195" i="13"/>
  <c r="H195" i="13"/>
  <c r="G195" i="13"/>
  <c r="J194" i="13"/>
  <c r="I194" i="13"/>
  <c r="H194" i="13"/>
  <c r="G194" i="13"/>
  <c r="J193" i="13"/>
  <c r="I193" i="13"/>
  <c r="H193" i="13"/>
  <c r="G193" i="13"/>
  <c r="J192" i="13"/>
  <c r="I192" i="13"/>
  <c r="H192" i="13"/>
  <c r="G192" i="13"/>
  <c r="J191" i="13"/>
  <c r="I191" i="13"/>
  <c r="H191" i="13"/>
  <c r="G191" i="13"/>
  <c r="J190" i="13"/>
  <c r="I190" i="13"/>
  <c r="H190" i="13"/>
  <c r="G190" i="13"/>
  <c r="J189" i="13"/>
  <c r="I189" i="13"/>
  <c r="H189" i="13"/>
  <c r="G189" i="13"/>
  <c r="J188" i="13"/>
  <c r="I188" i="13"/>
  <c r="H188" i="13"/>
  <c r="G188" i="13"/>
  <c r="J187" i="13"/>
  <c r="I187" i="13"/>
  <c r="H187" i="13"/>
  <c r="G187" i="13"/>
  <c r="J186" i="13"/>
  <c r="I186" i="13"/>
  <c r="H186" i="13"/>
  <c r="G186" i="13"/>
  <c r="J185" i="13"/>
  <c r="I185" i="13"/>
  <c r="H185" i="13"/>
  <c r="G185" i="13"/>
  <c r="J184" i="13"/>
  <c r="I184" i="13"/>
  <c r="H184" i="13"/>
  <c r="G184" i="13"/>
  <c r="J183" i="13"/>
  <c r="I183" i="13"/>
  <c r="H183" i="13"/>
  <c r="G183" i="13"/>
  <c r="J182" i="13"/>
  <c r="I182" i="13"/>
  <c r="H182" i="13"/>
  <c r="G182" i="13"/>
  <c r="J181" i="13"/>
  <c r="I181" i="13"/>
  <c r="H181" i="13"/>
  <c r="G181" i="13"/>
  <c r="J180" i="13"/>
  <c r="I180" i="13"/>
  <c r="H180" i="13"/>
  <c r="G180" i="13"/>
  <c r="J179" i="13"/>
  <c r="I179" i="13"/>
  <c r="H179" i="13"/>
  <c r="G179" i="13"/>
  <c r="J178" i="13"/>
  <c r="I178" i="13"/>
  <c r="H178" i="13"/>
  <c r="G178" i="13"/>
  <c r="J177" i="13"/>
  <c r="I177" i="13"/>
  <c r="H177" i="13"/>
  <c r="G177" i="13"/>
  <c r="J176" i="13"/>
  <c r="I176" i="13"/>
  <c r="H176" i="13"/>
  <c r="G176" i="13"/>
  <c r="J175" i="13"/>
  <c r="I175" i="13"/>
  <c r="H175" i="13"/>
  <c r="G175" i="13"/>
  <c r="J174" i="13"/>
  <c r="I174" i="13"/>
  <c r="H174" i="13"/>
  <c r="G174" i="13"/>
  <c r="J173" i="13"/>
  <c r="I173" i="13"/>
  <c r="H173" i="13"/>
  <c r="G173" i="13"/>
  <c r="J172" i="13"/>
  <c r="I172" i="13"/>
  <c r="H172" i="13"/>
  <c r="G172" i="13"/>
  <c r="J171" i="13"/>
  <c r="I171" i="13"/>
  <c r="H171" i="13"/>
  <c r="G171" i="13"/>
  <c r="J170" i="13"/>
  <c r="I170" i="13"/>
  <c r="H170" i="13"/>
  <c r="G170" i="13"/>
  <c r="J169" i="13"/>
  <c r="I169" i="13"/>
  <c r="H169" i="13"/>
  <c r="G169" i="13"/>
  <c r="J168" i="13"/>
  <c r="I168" i="13"/>
  <c r="H168" i="13"/>
  <c r="G168" i="13"/>
  <c r="J167" i="13"/>
  <c r="I167" i="13"/>
  <c r="H167" i="13"/>
  <c r="G167" i="13"/>
  <c r="J166" i="13"/>
  <c r="I166" i="13"/>
  <c r="H166" i="13"/>
  <c r="G166" i="13"/>
  <c r="J165" i="13"/>
  <c r="I165" i="13"/>
  <c r="H165" i="13"/>
  <c r="G165" i="13"/>
  <c r="J164" i="13"/>
  <c r="I164" i="13"/>
  <c r="H164" i="13"/>
  <c r="G164" i="13"/>
  <c r="J163" i="13"/>
  <c r="I163" i="13"/>
  <c r="H163" i="13"/>
  <c r="G163" i="13"/>
  <c r="J162" i="13"/>
  <c r="I162" i="13"/>
  <c r="H162" i="13"/>
  <c r="G162" i="13"/>
  <c r="J161" i="13"/>
  <c r="I161" i="13"/>
  <c r="H161" i="13"/>
  <c r="G161" i="13"/>
  <c r="J160" i="13"/>
  <c r="I160" i="13"/>
  <c r="H160" i="13"/>
  <c r="G160" i="13"/>
  <c r="J159" i="13"/>
  <c r="I159" i="13"/>
  <c r="H159" i="13"/>
  <c r="G159" i="13"/>
  <c r="J158" i="13"/>
  <c r="I158" i="13"/>
  <c r="H158" i="13"/>
  <c r="G158" i="13"/>
  <c r="J157" i="13"/>
  <c r="I157" i="13"/>
  <c r="H157" i="13"/>
  <c r="G157" i="13"/>
  <c r="J156" i="13"/>
  <c r="I156" i="13"/>
  <c r="H156" i="13"/>
  <c r="G156" i="13"/>
  <c r="J155" i="13"/>
  <c r="I155" i="13"/>
  <c r="H155" i="13"/>
  <c r="G155" i="13"/>
  <c r="J154" i="13"/>
  <c r="I154" i="13"/>
  <c r="H154" i="13"/>
  <c r="G154" i="13"/>
  <c r="J153" i="13"/>
  <c r="I153" i="13"/>
  <c r="H153" i="13"/>
  <c r="G153" i="13"/>
  <c r="J152" i="13"/>
  <c r="I152" i="13"/>
  <c r="H152" i="13"/>
  <c r="G152" i="13"/>
  <c r="J151" i="13"/>
  <c r="I151" i="13"/>
  <c r="H151" i="13"/>
  <c r="G151" i="13"/>
  <c r="J150" i="13"/>
  <c r="I150" i="13"/>
  <c r="H150" i="13"/>
  <c r="G150" i="13"/>
  <c r="J149" i="13"/>
  <c r="I149" i="13"/>
  <c r="H149" i="13"/>
  <c r="G149" i="13"/>
  <c r="J148" i="13"/>
  <c r="I148" i="13"/>
  <c r="H148" i="13"/>
  <c r="G148" i="13"/>
  <c r="J147" i="13"/>
  <c r="I147" i="13"/>
  <c r="H147" i="13"/>
  <c r="G147" i="13"/>
  <c r="J146" i="13"/>
  <c r="I146" i="13"/>
  <c r="H146" i="13"/>
  <c r="G146" i="13"/>
  <c r="J145" i="13"/>
  <c r="I145" i="13"/>
  <c r="H145" i="13"/>
  <c r="G145" i="13"/>
  <c r="J144" i="13"/>
  <c r="I144" i="13"/>
  <c r="H144" i="13"/>
  <c r="G144" i="13"/>
  <c r="J143" i="13"/>
  <c r="I143" i="13"/>
  <c r="H143" i="13"/>
  <c r="G143" i="13"/>
  <c r="J142" i="13"/>
  <c r="I142" i="13"/>
  <c r="H142" i="13"/>
  <c r="G142" i="13"/>
  <c r="J141" i="13"/>
  <c r="I141" i="13"/>
  <c r="H141" i="13"/>
  <c r="G141" i="13"/>
  <c r="J140" i="13"/>
  <c r="I140" i="13"/>
  <c r="H140" i="13"/>
  <c r="G140" i="13"/>
  <c r="J139" i="13"/>
  <c r="I139" i="13"/>
  <c r="H139" i="13"/>
  <c r="G139" i="13"/>
  <c r="J138" i="13"/>
  <c r="I138" i="13"/>
  <c r="H138" i="13"/>
  <c r="G138" i="13"/>
  <c r="J137" i="13"/>
  <c r="I137" i="13"/>
  <c r="H137" i="13"/>
  <c r="G137" i="13"/>
  <c r="J136" i="13"/>
  <c r="I136" i="13"/>
  <c r="H136" i="13"/>
  <c r="G136" i="13"/>
  <c r="J135" i="13"/>
  <c r="I135" i="13"/>
  <c r="H135" i="13"/>
  <c r="G135" i="13"/>
  <c r="J134" i="13"/>
  <c r="I134" i="13"/>
  <c r="H134" i="13"/>
  <c r="G134" i="13"/>
  <c r="J133" i="13"/>
  <c r="I133" i="13"/>
  <c r="H133" i="13"/>
  <c r="G133" i="13"/>
  <c r="J132" i="13"/>
  <c r="I132" i="13"/>
  <c r="H132" i="13"/>
  <c r="G132" i="13"/>
  <c r="J131" i="13"/>
  <c r="I131" i="13"/>
  <c r="H131" i="13"/>
  <c r="G131" i="13"/>
  <c r="J130" i="13"/>
  <c r="I130" i="13"/>
  <c r="H130" i="13"/>
  <c r="G130" i="13"/>
  <c r="J129" i="13"/>
  <c r="I129" i="13"/>
  <c r="H129" i="13"/>
  <c r="G129" i="13"/>
  <c r="J128" i="13"/>
  <c r="I128" i="13"/>
  <c r="H128" i="13"/>
  <c r="G128" i="13"/>
  <c r="J127" i="13"/>
  <c r="I127" i="13"/>
  <c r="H127" i="13"/>
  <c r="G127" i="13"/>
  <c r="J126" i="13"/>
  <c r="I126" i="13"/>
  <c r="H126" i="13"/>
  <c r="G126" i="13"/>
  <c r="J125" i="13"/>
  <c r="I125" i="13"/>
  <c r="H125" i="13"/>
  <c r="G125" i="13"/>
  <c r="J124" i="13"/>
  <c r="I124" i="13"/>
  <c r="H124" i="13"/>
  <c r="G124" i="13"/>
  <c r="J123" i="13"/>
  <c r="I123" i="13"/>
  <c r="H123" i="13"/>
  <c r="G123" i="13"/>
  <c r="J122" i="13"/>
  <c r="I122" i="13"/>
  <c r="H122" i="13"/>
  <c r="G122" i="13"/>
  <c r="J121" i="13"/>
  <c r="I121" i="13"/>
  <c r="H121" i="13"/>
  <c r="G121" i="13"/>
  <c r="J120" i="13"/>
  <c r="I120" i="13"/>
  <c r="H120" i="13"/>
  <c r="G120" i="13"/>
  <c r="J119" i="13"/>
  <c r="I119" i="13"/>
  <c r="H119" i="13"/>
  <c r="G119" i="13"/>
  <c r="J118" i="13"/>
  <c r="I118" i="13"/>
  <c r="H118" i="13"/>
  <c r="G118" i="13"/>
  <c r="J117" i="13"/>
  <c r="I117" i="13"/>
  <c r="H117" i="13"/>
  <c r="G117" i="13"/>
  <c r="J116" i="13"/>
  <c r="I116" i="13"/>
  <c r="H116" i="13"/>
  <c r="G116" i="13"/>
  <c r="J115" i="13"/>
  <c r="I115" i="13"/>
  <c r="H115" i="13"/>
  <c r="G115" i="13"/>
  <c r="J114" i="13"/>
  <c r="I114" i="13"/>
  <c r="H114" i="13"/>
  <c r="G114" i="13"/>
  <c r="J113" i="13"/>
  <c r="I113" i="13"/>
  <c r="H113" i="13"/>
  <c r="G113" i="13"/>
  <c r="J112" i="13"/>
  <c r="I112" i="13"/>
  <c r="H112" i="13"/>
  <c r="G112" i="13"/>
  <c r="J111" i="13"/>
  <c r="I111" i="13"/>
  <c r="H111" i="13"/>
  <c r="G111" i="13"/>
  <c r="J110" i="13"/>
  <c r="I110" i="13"/>
  <c r="H110" i="13"/>
  <c r="G110" i="13"/>
  <c r="R6" i="17"/>
  <c r="R7" i="17"/>
  <c r="R8" i="17"/>
  <c r="R9" i="17"/>
  <c r="R10" i="17"/>
  <c r="R11" i="17"/>
  <c r="R12" i="17"/>
  <c r="R13" i="17"/>
  <c r="R14" i="17"/>
  <c r="R15" i="17"/>
  <c r="R16" i="17"/>
  <c r="R17" i="17"/>
  <c r="R18" i="17"/>
  <c r="R19" i="17"/>
  <c r="R20" i="17"/>
  <c r="R21" i="17"/>
  <c r="R22" i="17"/>
  <c r="R23" i="17"/>
  <c r="R24" i="17"/>
  <c r="R25" i="17"/>
  <c r="R26" i="17"/>
  <c r="R27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7" i="17"/>
  <c r="R48" i="17"/>
  <c r="R49" i="17"/>
  <c r="R50" i="17"/>
  <c r="R51" i="17"/>
  <c r="R52" i="17"/>
  <c r="R53" i="17"/>
  <c r="R54" i="17"/>
  <c r="R55" i="17"/>
  <c r="R56" i="17"/>
  <c r="R57" i="17"/>
  <c r="R58" i="17"/>
  <c r="R59" i="17"/>
  <c r="R60" i="17"/>
  <c r="R61" i="17"/>
  <c r="R62" i="17"/>
  <c r="R63" i="17"/>
  <c r="R64" i="17"/>
  <c r="R65" i="17"/>
  <c r="R66" i="17"/>
  <c r="R67" i="17"/>
  <c r="R68" i="17"/>
  <c r="R69" i="17"/>
  <c r="R70" i="17"/>
  <c r="R71" i="17"/>
  <c r="R72" i="17"/>
  <c r="R73" i="17"/>
  <c r="R74" i="17"/>
  <c r="R75" i="17"/>
  <c r="R76" i="17"/>
  <c r="R77" i="17"/>
  <c r="R78" i="17"/>
  <c r="R79" i="17"/>
  <c r="R80" i="17"/>
  <c r="R81" i="17"/>
  <c r="R82" i="17"/>
  <c r="R83" i="17"/>
  <c r="R84" i="17"/>
  <c r="R85" i="17"/>
  <c r="R86" i="17"/>
  <c r="R87" i="17"/>
  <c r="R88" i="17"/>
  <c r="R89" i="17"/>
  <c r="R90" i="17"/>
  <c r="R91" i="17"/>
  <c r="R92" i="17"/>
  <c r="R93" i="17"/>
  <c r="R94" i="17"/>
  <c r="R95" i="17"/>
  <c r="R96" i="17"/>
  <c r="R97" i="17"/>
  <c r="R98" i="17"/>
  <c r="R99" i="17"/>
  <c r="R100" i="17"/>
  <c r="R101" i="17"/>
  <c r="R102" i="17"/>
  <c r="R201" i="17"/>
  <c r="I7" i="17"/>
  <c r="I8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I42" i="17"/>
  <c r="I43" i="17"/>
  <c r="I44" i="17"/>
  <c r="I45" i="17"/>
  <c r="I46" i="17"/>
  <c r="I47" i="17"/>
  <c r="I48" i="17"/>
  <c r="I49" i="17"/>
  <c r="I50" i="17"/>
  <c r="I51" i="17"/>
  <c r="I52" i="17"/>
  <c r="I53" i="17"/>
  <c r="I54" i="17"/>
  <c r="I55" i="17"/>
  <c r="I56" i="17"/>
  <c r="I57" i="17"/>
  <c r="I58" i="17"/>
  <c r="I59" i="17"/>
  <c r="I60" i="17"/>
  <c r="I61" i="17"/>
  <c r="I62" i="17"/>
  <c r="I63" i="17"/>
  <c r="I64" i="17"/>
  <c r="I65" i="17"/>
  <c r="I66" i="17"/>
  <c r="I67" i="17"/>
  <c r="I68" i="17"/>
  <c r="I69" i="17"/>
  <c r="I70" i="17"/>
  <c r="I71" i="17"/>
  <c r="I72" i="17"/>
  <c r="I73" i="17"/>
  <c r="I74" i="17"/>
  <c r="I75" i="17"/>
  <c r="I76" i="17"/>
  <c r="I77" i="17"/>
  <c r="I78" i="17"/>
  <c r="I79" i="17"/>
  <c r="I80" i="17"/>
  <c r="I81" i="17"/>
  <c r="I82" i="17"/>
  <c r="I83" i="17"/>
  <c r="I84" i="17"/>
  <c r="I85" i="17"/>
  <c r="I86" i="17"/>
  <c r="I87" i="17"/>
  <c r="I88" i="17"/>
  <c r="I89" i="17"/>
  <c r="I90" i="17"/>
  <c r="I91" i="17"/>
  <c r="I92" i="17"/>
  <c r="I93" i="17"/>
  <c r="I94" i="17"/>
  <c r="I95" i="17"/>
  <c r="I96" i="17"/>
  <c r="I97" i="17"/>
  <c r="I98" i="17"/>
  <c r="I99" i="17"/>
  <c r="I100" i="17"/>
  <c r="I101" i="17"/>
  <c r="I102" i="17"/>
  <c r="I201" i="17"/>
  <c r="AA6" i="17"/>
  <c r="AA7" i="17"/>
  <c r="AA8" i="17"/>
  <c r="AA9" i="17"/>
  <c r="AA10" i="17"/>
  <c r="AA11" i="17"/>
  <c r="AA12" i="17"/>
  <c r="AA13" i="17"/>
  <c r="AA14" i="17"/>
  <c r="AA15" i="17"/>
  <c r="AA16" i="17"/>
  <c r="AA17" i="17"/>
  <c r="AA18" i="17"/>
  <c r="AA19" i="17"/>
  <c r="AA20" i="17"/>
  <c r="AA21" i="17"/>
  <c r="AA22" i="17"/>
  <c r="AA23" i="17"/>
  <c r="AA24" i="17"/>
  <c r="AA25" i="17"/>
  <c r="AA26" i="17"/>
  <c r="AA27" i="17"/>
  <c r="AA28" i="17"/>
  <c r="AA29" i="17"/>
  <c r="AA30" i="17"/>
  <c r="AA31" i="17"/>
  <c r="AA32" i="17"/>
  <c r="AA33" i="17"/>
  <c r="AA34" i="17"/>
  <c r="AA35" i="17"/>
  <c r="AA36" i="17"/>
  <c r="AA37" i="17"/>
  <c r="AA38" i="17"/>
  <c r="AA39" i="17"/>
  <c r="AA40" i="17"/>
  <c r="AA41" i="17"/>
  <c r="AA42" i="17"/>
  <c r="AA43" i="17"/>
  <c r="AA44" i="17"/>
  <c r="AA45" i="17"/>
  <c r="AA46" i="17"/>
  <c r="AA47" i="17"/>
  <c r="AA48" i="17"/>
  <c r="AA49" i="17"/>
  <c r="AA50" i="17"/>
  <c r="AA51" i="17"/>
  <c r="AA52" i="17"/>
  <c r="AA53" i="17"/>
  <c r="AA54" i="17"/>
  <c r="AA55" i="17"/>
  <c r="AA56" i="17"/>
  <c r="AA57" i="17"/>
  <c r="AA58" i="17"/>
  <c r="AA59" i="17"/>
  <c r="AA60" i="17"/>
  <c r="AA61" i="17"/>
  <c r="AA62" i="17"/>
  <c r="AA63" i="17"/>
  <c r="AA64" i="17"/>
  <c r="AA65" i="17"/>
  <c r="AA66" i="17"/>
  <c r="AA67" i="17"/>
  <c r="AA68" i="17"/>
  <c r="AA69" i="17"/>
  <c r="AA70" i="17"/>
  <c r="AA71" i="17"/>
  <c r="AA72" i="17"/>
  <c r="AA73" i="17"/>
  <c r="AA74" i="17"/>
  <c r="AA75" i="17"/>
  <c r="AA76" i="17"/>
  <c r="AA77" i="17"/>
  <c r="AA78" i="17"/>
  <c r="AA79" i="17"/>
  <c r="AA80" i="17"/>
  <c r="AA81" i="17"/>
  <c r="AA82" i="17"/>
  <c r="AA83" i="17"/>
  <c r="AA84" i="17"/>
  <c r="AA85" i="17"/>
  <c r="AA86" i="17"/>
  <c r="AA87" i="17"/>
  <c r="AA88" i="17"/>
  <c r="AA89" i="17"/>
  <c r="AA90" i="17"/>
  <c r="AA91" i="17"/>
  <c r="AA92" i="17"/>
  <c r="AA93" i="17"/>
  <c r="AA94" i="17"/>
  <c r="AA95" i="17"/>
  <c r="AA96" i="17"/>
  <c r="AA97" i="17"/>
  <c r="AA98" i="17"/>
  <c r="AA99" i="17"/>
  <c r="AA100" i="17"/>
  <c r="AA101" i="17"/>
  <c r="AA102" i="17"/>
  <c r="AA201" i="17"/>
  <c r="Z6" i="17"/>
  <c r="Z7" i="17"/>
  <c r="Z8" i="17"/>
  <c r="Z9" i="17"/>
  <c r="Z10" i="17"/>
  <c r="Z11" i="17"/>
  <c r="Z12" i="17"/>
  <c r="Z13" i="17"/>
  <c r="Z14" i="17"/>
  <c r="Z15" i="17"/>
  <c r="Z16" i="17"/>
  <c r="Z17" i="17"/>
  <c r="Z18" i="17"/>
  <c r="Z19" i="17"/>
  <c r="Z20" i="17"/>
  <c r="Z21" i="17"/>
  <c r="Z22" i="17"/>
  <c r="Z23" i="17"/>
  <c r="Z24" i="17"/>
  <c r="Z25" i="17"/>
  <c r="Z26" i="17"/>
  <c r="Z27" i="17"/>
  <c r="Z28" i="17"/>
  <c r="Z29" i="17"/>
  <c r="Z30" i="17"/>
  <c r="Z31" i="17"/>
  <c r="Z32" i="17"/>
  <c r="Z33" i="17"/>
  <c r="Z34" i="17"/>
  <c r="Z35" i="17"/>
  <c r="Z36" i="17"/>
  <c r="Z37" i="17"/>
  <c r="Z38" i="17"/>
  <c r="Z39" i="17"/>
  <c r="Z40" i="17"/>
  <c r="Z41" i="17"/>
  <c r="Z42" i="17"/>
  <c r="Z43" i="17"/>
  <c r="Z44" i="17"/>
  <c r="Z45" i="17"/>
  <c r="Z46" i="17"/>
  <c r="Z47" i="17"/>
  <c r="Z48" i="17"/>
  <c r="Z49" i="17"/>
  <c r="Z50" i="17"/>
  <c r="Z51" i="17"/>
  <c r="Z52" i="17"/>
  <c r="Z53" i="17"/>
  <c r="Z54" i="17"/>
  <c r="Z55" i="17"/>
  <c r="Z56" i="17"/>
  <c r="Z57" i="17"/>
  <c r="Z58" i="17"/>
  <c r="Z59" i="17"/>
  <c r="Z60" i="17"/>
  <c r="Z61" i="17"/>
  <c r="Z62" i="17"/>
  <c r="Z63" i="17"/>
  <c r="Z64" i="17"/>
  <c r="Z65" i="17"/>
  <c r="Z66" i="17"/>
  <c r="Z67" i="17"/>
  <c r="Z68" i="17"/>
  <c r="Z69" i="17"/>
  <c r="Z70" i="17"/>
  <c r="Z71" i="17"/>
  <c r="Z72" i="17"/>
  <c r="Z73" i="17"/>
  <c r="Z74" i="17"/>
  <c r="Z75" i="17"/>
  <c r="Z76" i="17"/>
  <c r="Z77" i="17"/>
  <c r="Z78" i="17"/>
  <c r="Z79" i="17"/>
  <c r="Z80" i="17"/>
  <c r="Z81" i="17"/>
  <c r="Z82" i="17"/>
  <c r="Z83" i="17"/>
  <c r="Z84" i="17"/>
  <c r="Z85" i="17"/>
  <c r="Z86" i="17"/>
  <c r="Z87" i="17"/>
  <c r="Z88" i="17"/>
  <c r="Z89" i="17"/>
  <c r="Z90" i="17"/>
  <c r="Z91" i="17"/>
  <c r="Z92" i="17"/>
  <c r="Z93" i="17"/>
  <c r="Z94" i="17"/>
  <c r="Z95" i="17"/>
  <c r="Z96" i="17"/>
  <c r="Z97" i="17"/>
  <c r="Z98" i="17"/>
  <c r="Z99" i="17"/>
  <c r="Z100" i="17"/>
  <c r="Z101" i="17"/>
  <c r="Z102" i="17"/>
  <c r="Z201" i="17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1" i="17"/>
  <c r="Q52" i="17"/>
  <c r="Q53" i="17"/>
  <c r="Q54" i="17"/>
  <c r="Q55" i="17"/>
  <c r="Q56" i="17"/>
  <c r="Q57" i="17"/>
  <c r="Q58" i="17"/>
  <c r="Q59" i="17"/>
  <c r="Q60" i="17"/>
  <c r="Q61" i="17"/>
  <c r="Q62" i="17"/>
  <c r="Q63" i="17"/>
  <c r="Q64" i="17"/>
  <c r="Q65" i="17"/>
  <c r="Q66" i="17"/>
  <c r="Q67" i="17"/>
  <c r="Q68" i="17"/>
  <c r="Q69" i="17"/>
  <c r="Q70" i="17"/>
  <c r="Q71" i="17"/>
  <c r="Q72" i="17"/>
  <c r="Q73" i="17"/>
  <c r="Q74" i="17"/>
  <c r="Q75" i="17"/>
  <c r="Q76" i="17"/>
  <c r="Q77" i="17"/>
  <c r="Q78" i="17"/>
  <c r="Q79" i="17"/>
  <c r="Q80" i="17"/>
  <c r="Q81" i="17"/>
  <c r="Q82" i="17"/>
  <c r="Q83" i="17"/>
  <c r="Q84" i="17"/>
  <c r="Q85" i="17"/>
  <c r="Q86" i="17"/>
  <c r="Q87" i="17"/>
  <c r="Q88" i="17"/>
  <c r="Q89" i="17"/>
  <c r="Q90" i="17"/>
  <c r="Q91" i="17"/>
  <c r="Q92" i="17"/>
  <c r="Q93" i="17"/>
  <c r="Q94" i="17"/>
  <c r="Q95" i="17"/>
  <c r="Q96" i="17"/>
  <c r="Q97" i="17"/>
  <c r="Q98" i="17"/>
  <c r="Q99" i="17"/>
  <c r="Q100" i="17"/>
  <c r="Q101" i="17"/>
  <c r="Q102" i="17"/>
  <c r="Q201" i="17"/>
  <c r="B7" i="15"/>
  <c r="K7" i="15" s="1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J72" i="13"/>
  <c r="J73" i="13"/>
  <c r="J74" i="13"/>
  <c r="J75" i="13"/>
  <c r="J76" i="13"/>
  <c r="J77" i="13"/>
  <c r="J78" i="13"/>
  <c r="J79" i="13"/>
  <c r="J80" i="13"/>
  <c r="J81" i="13"/>
  <c r="J82" i="13"/>
  <c r="J83" i="13"/>
  <c r="J84" i="13"/>
  <c r="J85" i="13"/>
  <c r="J86" i="13"/>
  <c r="J87" i="13"/>
  <c r="J88" i="13"/>
  <c r="J89" i="13"/>
  <c r="J90" i="13"/>
  <c r="J91" i="13"/>
  <c r="J92" i="13"/>
  <c r="J93" i="13"/>
  <c r="J94" i="13"/>
  <c r="J95" i="13"/>
  <c r="J96" i="13"/>
  <c r="J97" i="13"/>
  <c r="J98" i="13"/>
  <c r="J99" i="13"/>
  <c r="J100" i="13"/>
  <c r="J101" i="13"/>
  <c r="J102" i="13"/>
  <c r="J103" i="13"/>
  <c r="J104" i="13"/>
  <c r="J105" i="13"/>
  <c r="J106" i="13"/>
  <c r="J107" i="13"/>
  <c r="J108" i="13"/>
  <c r="J109" i="13"/>
  <c r="J208" i="13"/>
  <c r="J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60" i="13"/>
  <c r="I61" i="13"/>
  <c r="I62" i="13"/>
  <c r="I63" i="13"/>
  <c r="I64" i="13"/>
  <c r="I65" i="13"/>
  <c r="I66" i="13"/>
  <c r="I67" i="13"/>
  <c r="I68" i="13"/>
  <c r="I69" i="13"/>
  <c r="I70" i="13"/>
  <c r="I71" i="13"/>
  <c r="I72" i="13"/>
  <c r="I73" i="13"/>
  <c r="I74" i="13"/>
  <c r="I75" i="13"/>
  <c r="I76" i="13"/>
  <c r="I77" i="13"/>
  <c r="I78" i="13"/>
  <c r="I79" i="13"/>
  <c r="I80" i="13"/>
  <c r="I81" i="13"/>
  <c r="I82" i="13"/>
  <c r="I83" i="13"/>
  <c r="I84" i="13"/>
  <c r="I85" i="13"/>
  <c r="I86" i="13"/>
  <c r="I87" i="13"/>
  <c r="I88" i="13"/>
  <c r="I89" i="13"/>
  <c r="I90" i="13"/>
  <c r="I91" i="13"/>
  <c r="I92" i="13"/>
  <c r="I93" i="13"/>
  <c r="I94" i="13"/>
  <c r="I95" i="13"/>
  <c r="I96" i="13"/>
  <c r="I97" i="13"/>
  <c r="I98" i="13"/>
  <c r="I99" i="13"/>
  <c r="I100" i="13"/>
  <c r="I101" i="13"/>
  <c r="I102" i="13"/>
  <c r="I103" i="13"/>
  <c r="I104" i="13"/>
  <c r="I105" i="13"/>
  <c r="I106" i="13"/>
  <c r="I107" i="13"/>
  <c r="I108" i="13"/>
  <c r="I109" i="13"/>
  <c r="I208" i="13"/>
  <c r="I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G69" i="13"/>
  <c r="G70" i="13"/>
  <c r="G71" i="13"/>
  <c r="G72" i="13"/>
  <c r="G73" i="13"/>
  <c r="G74" i="13"/>
  <c r="G75" i="13"/>
  <c r="G76" i="13"/>
  <c r="G77" i="13"/>
  <c r="G78" i="13"/>
  <c r="G79" i="13"/>
  <c r="G80" i="13"/>
  <c r="G81" i="13"/>
  <c r="G82" i="13"/>
  <c r="G83" i="13"/>
  <c r="G84" i="13"/>
  <c r="G85" i="13"/>
  <c r="G86" i="13"/>
  <c r="G87" i="13"/>
  <c r="G88" i="13"/>
  <c r="G89" i="13"/>
  <c r="G90" i="13"/>
  <c r="G91" i="13"/>
  <c r="G92" i="13"/>
  <c r="G93" i="13"/>
  <c r="G94" i="13"/>
  <c r="G95" i="13"/>
  <c r="G96" i="13"/>
  <c r="G97" i="13"/>
  <c r="G98" i="13"/>
  <c r="G99" i="13"/>
  <c r="G100" i="13"/>
  <c r="G101" i="13"/>
  <c r="G102" i="13"/>
  <c r="G103" i="13"/>
  <c r="G104" i="13"/>
  <c r="G105" i="13"/>
  <c r="G106" i="13"/>
  <c r="G107" i="13"/>
  <c r="G108" i="13"/>
  <c r="G109" i="13"/>
  <c r="G208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66" i="13"/>
  <c r="H67" i="13"/>
  <c r="H68" i="13"/>
  <c r="H69" i="13"/>
  <c r="H70" i="13"/>
  <c r="H71" i="13"/>
  <c r="H72" i="13"/>
  <c r="H73" i="13"/>
  <c r="H74" i="13"/>
  <c r="H75" i="13"/>
  <c r="H76" i="13"/>
  <c r="H77" i="13"/>
  <c r="H78" i="13"/>
  <c r="H79" i="13"/>
  <c r="H80" i="13"/>
  <c r="H81" i="13"/>
  <c r="H82" i="13"/>
  <c r="H83" i="13"/>
  <c r="H84" i="13"/>
  <c r="H85" i="13"/>
  <c r="H86" i="13"/>
  <c r="H87" i="13"/>
  <c r="H88" i="13"/>
  <c r="H89" i="13"/>
  <c r="H90" i="13"/>
  <c r="H91" i="13"/>
  <c r="H92" i="13"/>
  <c r="H93" i="13"/>
  <c r="H94" i="13"/>
  <c r="H95" i="13"/>
  <c r="H96" i="13"/>
  <c r="H97" i="13"/>
  <c r="H98" i="13"/>
  <c r="H99" i="13"/>
  <c r="H100" i="13"/>
  <c r="H101" i="13"/>
  <c r="H102" i="13"/>
  <c r="H103" i="13"/>
  <c r="H104" i="13"/>
  <c r="H105" i="13"/>
  <c r="H106" i="13"/>
  <c r="H107" i="13"/>
  <c r="H108" i="13"/>
  <c r="H109" i="13"/>
  <c r="H208" i="13"/>
  <c r="H12" i="13"/>
  <c r="G12" i="13"/>
  <c r="U107" i="17" l="1"/>
  <c r="U111" i="17"/>
  <c r="U115" i="17"/>
  <c r="U119" i="17"/>
  <c r="U123" i="17"/>
  <c r="U127" i="17"/>
  <c r="U131" i="17"/>
  <c r="U135" i="17"/>
  <c r="U139" i="17"/>
  <c r="U143" i="17"/>
  <c r="U147" i="17"/>
  <c r="U151" i="17"/>
  <c r="U155" i="17"/>
  <c r="U159" i="17"/>
  <c r="U163" i="17"/>
  <c r="U167" i="17"/>
  <c r="U171" i="17"/>
  <c r="U175" i="17"/>
  <c r="U179" i="17"/>
  <c r="U183" i="17"/>
  <c r="U187" i="17"/>
  <c r="U191" i="17"/>
  <c r="U195" i="17"/>
  <c r="U199" i="17"/>
  <c r="U104" i="17"/>
  <c r="S105" i="17"/>
  <c r="T105" i="17" s="1"/>
  <c r="U108" i="17"/>
  <c r="S109" i="17"/>
  <c r="T109" i="17" s="1"/>
  <c r="U112" i="17"/>
  <c r="S113" i="17"/>
  <c r="T113" i="17" s="1"/>
  <c r="U116" i="17"/>
  <c r="S117" i="17"/>
  <c r="T117" i="17" s="1"/>
  <c r="U120" i="17"/>
  <c r="S121" i="17"/>
  <c r="T121" i="17" s="1"/>
  <c r="U124" i="17"/>
  <c r="S125" i="17"/>
  <c r="T125" i="17" s="1"/>
  <c r="U128" i="17"/>
  <c r="S129" i="17"/>
  <c r="T129" i="17" s="1"/>
  <c r="U132" i="17"/>
  <c r="S133" i="17"/>
  <c r="T133" i="17" s="1"/>
  <c r="U136" i="17"/>
  <c r="S137" i="17"/>
  <c r="T137" i="17" s="1"/>
  <c r="U140" i="17"/>
  <c r="S141" i="17"/>
  <c r="T141" i="17" s="1"/>
  <c r="U144" i="17"/>
  <c r="S145" i="17"/>
  <c r="T145" i="17" s="1"/>
  <c r="U148" i="17"/>
  <c r="S149" i="17"/>
  <c r="T149" i="17" s="1"/>
  <c r="U152" i="17"/>
  <c r="S153" i="17"/>
  <c r="T153" i="17" s="1"/>
  <c r="U156" i="17"/>
  <c r="S157" i="17"/>
  <c r="T157" i="17" s="1"/>
  <c r="U160" i="17"/>
  <c r="S161" i="17"/>
  <c r="T161" i="17" s="1"/>
  <c r="U164" i="17"/>
  <c r="S165" i="17"/>
  <c r="T165" i="17" s="1"/>
  <c r="U168" i="17"/>
  <c r="S169" i="17"/>
  <c r="T169" i="17" s="1"/>
  <c r="U172" i="17"/>
  <c r="S173" i="17"/>
  <c r="T173" i="17" s="1"/>
  <c r="U176" i="17"/>
  <c r="S177" i="17"/>
  <c r="T177" i="17" s="1"/>
  <c r="U180" i="17"/>
  <c r="S181" i="17"/>
  <c r="T181" i="17" s="1"/>
  <c r="U184" i="17"/>
  <c r="S185" i="17"/>
  <c r="T185" i="17" s="1"/>
  <c r="U188" i="17"/>
  <c r="S189" i="17"/>
  <c r="T189" i="17" s="1"/>
  <c r="U192" i="17"/>
  <c r="S193" i="17"/>
  <c r="T193" i="17" s="1"/>
  <c r="U196" i="17"/>
  <c r="S197" i="17"/>
  <c r="T197" i="17" s="1"/>
  <c r="U200" i="17"/>
  <c r="V104" i="17"/>
  <c r="V108" i="17"/>
  <c r="V112" i="17"/>
  <c r="V116" i="17"/>
  <c r="V120" i="17"/>
  <c r="V124" i="17"/>
  <c r="V128" i="17"/>
  <c r="V132" i="17"/>
  <c r="V136" i="17"/>
  <c r="V140" i="17"/>
  <c r="V144" i="17"/>
  <c r="V148" i="17"/>
  <c r="V152" i="17"/>
  <c r="V156" i="17"/>
  <c r="V160" i="17"/>
  <c r="V164" i="17"/>
  <c r="V168" i="17"/>
  <c r="V172" i="17"/>
  <c r="V176" i="17"/>
  <c r="V180" i="17"/>
  <c r="V184" i="17"/>
  <c r="V188" i="17"/>
  <c r="V192" i="17"/>
  <c r="V196" i="17"/>
  <c r="V200" i="17"/>
  <c r="U169" i="17"/>
  <c r="U173" i="17"/>
  <c r="U177" i="17"/>
  <c r="U181" i="17"/>
  <c r="U185" i="17"/>
  <c r="U189" i="17"/>
  <c r="U193" i="17"/>
  <c r="U197" i="17"/>
  <c r="V105" i="17"/>
  <c r="V109" i="17"/>
  <c r="V113" i="17"/>
  <c r="V117" i="17"/>
  <c r="V121" i="17"/>
  <c r="V125" i="17"/>
  <c r="V129" i="17"/>
  <c r="V133" i="17"/>
  <c r="V137" i="17"/>
  <c r="V141" i="17"/>
  <c r="V145" i="17"/>
  <c r="V149" i="17"/>
  <c r="V153" i="17"/>
  <c r="V157" i="17"/>
  <c r="V161" i="17"/>
  <c r="V165" i="17"/>
  <c r="V169" i="17"/>
  <c r="V173" i="17"/>
  <c r="V177" i="17"/>
  <c r="V181" i="17"/>
  <c r="V185" i="17"/>
  <c r="V189" i="17"/>
  <c r="V193" i="17"/>
  <c r="V197" i="17"/>
  <c r="E113" i="11"/>
  <c r="E129" i="11"/>
  <c r="E145" i="11"/>
  <c r="E163" i="11"/>
  <c r="E171" i="11"/>
  <c r="E179" i="11"/>
  <c r="E187" i="11"/>
  <c r="E195" i="11"/>
  <c r="E139" i="11"/>
  <c r="E117" i="11"/>
  <c r="E133" i="11"/>
  <c r="E149" i="11"/>
  <c r="E161" i="11"/>
  <c r="E169" i="11"/>
  <c r="E177" i="11"/>
  <c r="E185" i="11"/>
  <c r="E193" i="11"/>
  <c r="E201" i="11"/>
  <c r="C164" i="11"/>
  <c r="C172" i="11"/>
  <c r="C180" i="11"/>
  <c r="C188" i="11"/>
  <c r="C196" i="11"/>
  <c r="E105" i="11"/>
  <c r="E121" i="11"/>
  <c r="E137" i="11"/>
  <c r="E153" i="11"/>
  <c r="E115" i="11"/>
  <c r="E131" i="11"/>
  <c r="E147" i="11"/>
  <c r="C162" i="11"/>
  <c r="C170" i="11"/>
  <c r="C178" i="11"/>
  <c r="C186" i="11"/>
  <c r="C194" i="11"/>
  <c r="C202" i="11"/>
  <c r="C110" i="11"/>
  <c r="C114" i="11"/>
  <c r="C116" i="11"/>
  <c r="C120" i="11"/>
  <c r="C122" i="11"/>
  <c r="C124" i="11"/>
  <c r="C126" i="11"/>
  <c r="C128" i="11"/>
  <c r="C130" i="11"/>
  <c r="C132" i="11"/>
  <c r="C134" i="11"/>
  <c r="C136" i="11"/>
  <c r="C138" i="11"/>
  <c r="C140" i="11"/>
  <c r="C142" i="11"/>
  <c r="C144" i="11"/>
  <c r="C146" i="11"/>
  <c r="C148" i="11"/>
  <c r="C150" i="11"/>
  <c r="C152" i="11"/>
  <c r="C154" i="11"/>
  <c r="C156" i="11"/>
  <c r="C106" i="11"/>
  <c r="C108" i="11"/>
  <c r="C112" i="11"/>
  <c r="C118" i="11"/>
  <c r="R126" i="19"/>
  <c r="Q126" i="19"/>
  <c r="M126" i="19"/>
  <c r="M106" i="19"/>
  <c r="R106" i="19"/>
  <c r="Q106" i="19"/>
  <c r="M115" i="19"/>
  <c r="R115" i="19"/>
  <c r="Q115" i="19"/>
  <c r="R128" i="19"/>
  <c r="Q128" i="19"/>
  <c r="M128" i="19"/>
  <c r="R136" i="19"/>
  <c r="Q136" i="19"/>
  <c r="M136" i="19"/>
  <c r="R110" i="19"/>
  <c r="Q110" i="19"/>
  <c r="M110" i="19"/>
  <c r="M114" i="19"/>
  <c r="R114" i="19"/>
  <c r="Q114" i="19"/>
  <c r="R135" i="19"/>
  <c r="M135" i="19"/>
  <c r="Q135" i="19"/>
  <c r="R112" i="19"/>
  <c r="Q112" i="19"/>
  <c r="M112" i="19"/>
  <c r="M123" i="19"/>
  <c r="R123" i="19"/>
  <c r="Q123" i="19"/>
  <c r="R143" i="19"/>
  <c r="Q143" i="19"/>
  <c r="M143" i="19"/>
  <c r="R144" i="19"/>
  <c r="M144" i="19"/>
  <c r="Q144" i="19"/>
  <c r="R118" i="19"/>
  <c r="Q118" i="19"/>
  <c r="M118" i="19"/>
  <c r="M122" i="19"/>
  <c r="R122" i="19"/>
  <c r="Q122" i="19"/>
  <c r="M107" i="19"/>
  <c r="R107" i="19"/>
  <c r="Q107" i="19"/>
  <c r="R120" i="19"/>
  <c r="Q120" i="19"/>
  <c r="M120" i="19"/>
  <c r="R171" i="19"/>
  <c r="Q171" i="19"/>
  <c r="M171" i="19"/>
  <c r="Q193" i="19"/>
  <c r="M193" i="19"/>
  <c r="E105" i="19"/>
  <c r="F106" i="19"/>
  <c r="R108" i="19"/>
  <c r="M111" i="19"/>
  <c r="D112" i="19"/>
  <c r="E113" i="19"/>
  <c r="F114" i="19"/>
  <c r="R116" i="19"/>
  <c r="M119" i="19"/>
  <c r="D120" i="19"/>
  <c r="E121" i="19"/>
  <c r="F122" i="19"/>
  <c r="R124" i="19"/>
  <c r="M127" i="19"/>
  <c r="D128" i="19"/>
  <c r="E129" i="19"/>
  <c r="M131" i="19"/>
  <c r="G133" i="19"/>
  <c r="M134" i="19"/>
  <c r="F135" i="19"/>
  <c r="D142" i="19"/>
  <c r="G142" i="19"/>
  <c r="F142" i="19"/>
  <c r="E144" i="19"/>
  <c r="M145" i="19"/>
  <c r="Q148" i="19"/>
  <c r="F152" i="19"/>
  <c r="D152" i="19"/>
  <c r="H152" i="19"/>
  <c r="Q155" i="19"/>
  <c r="M155" i="19"/>
  <c r="M158" i="19"/>
  <c r="Q161" i="19"/>
  <c r="M161" i="19"/>
  <c r="M182" i="19"/>
  <c r="R182" i="19"/>
  <c r="Q182" i="19"/>
  <c r="H187" i="19"/>
  <c r="G187" i="19"/>
  <c r="F187" i="19"/>
  <c r="E187" i="19"/>
  <c r="D187" i="19"/>
  <c r="R188" i="19"/>
  <c r="Q188" i="19"/>
  <c r="R193" i="19"/>
  <c r="R195" i="19"/>
  <c r="Q195" i="19"/>
  <c r="M195" i="19"/>
  <c r="F105" i="19"/>
  <c r="G106" i="19"/>
  <c r="D111" i="19"/>
  <c r="E112" i="19"/>
  <c r="F113" i="19"/>
  <c r="G114" i="19"/>
  <c r="D119" i="19"/>
  <c r="E120" i="19"/>
  <c r="F121" i="19"/>
  <c r="G122" i="19"/>
  <c r="D127" i="19"/>
  <c r="E128" i="19"/>
  <c r="F129" i="19"/>
  <c r="R129" i="19"/>
  <c r="D131" i="19"/>
  <c r="H133" i="19"/>
  <c r="D134" i="19"/>
  <c r="G134" i="19"/>
  <c r="E139" i="19"/>
  <c r="Q140" i="19"/>
  <c r="G147" i="19"/>
  <c r="D147" i="19"/>
  <c r="F149" i="19"/>
  <c r="E149" i="19"/>
  <c r="H157" i="19"/>
  <c r="F157" i="19"/>
  <c r="E157" i="19"/>
  <c r="R163" i="19"/>
  <c r="Q163" i="19"/>
  <c r="M163" i="19"/>
  <c r="Q147" i="19"/>
  <c r="M147" i="19"/>
  <c r="E151" i="19"/>
  <c r="H151" i="19"/>
  <c r="G151" i="19"/>
  <c r="G105" i="19"/>
  <c r="Q105" i="19"/>
  <c r="H106" i="19"/>
  <c r="E111" i="19"/>
  <c r="F112" i="19"/>
  <c r="G113" i="19"/>
  <c r="Q113" i="19"/>
  <c r="H114" i="19"/>
  <c r="E119" i="19"/>
  <c r="F120" i="19"/>
  <c r="G121" i="19"/>
  <c r="Q121" i="19"/>
  <c r="H122" i="19"/>
  <c r="E127" i="19"/>
  <c r="F128" i="19"/>
  <c r="H129" i="19"/>
  <c r="M130" i="19"/>
  <c r="E131" i="19"/>
  <c r="Q132" i="19"/>
  <c r="R138" i="19"/>
  <c r="M138" i="19"/>
  <c r="F139" i="19"/>
  <c r="R142" i="19"/>
  <c r="M150" i="19"/>
  <c r="F151" i="19"/>
  <c r="Q152" i="19"/>
  <c r="M153" i="19"/>
  <c r="M160" i="19"/>
  <c r="R160" i="19"/>
  <c r="M174" i="19"/>
  <c r="R174" i="19"/>
  <c r="Q174" i="19"/>
  <c r="H179" i="19"/>
  <c r="G179" i="19"/>
  <c r="F179" i="19"/>
  <c r="E179" i="19"/>
  <c r="D179" i="19"/>
  <c r="R180" i="19"/>
  <c r="Q180" i="19"/>
  <c r="Q185" i="19"/>
  <c r="M185" i="19"/>
  <c r="M198" i="19"/>
  <c r="R198" i="19"/>
  <c r="Q198" i="19"/>
  <c r="R105" i="19"/>
  <c r="F111" i="19"/>
  <c r="R113" i="19"/>
  <c r="F119" i="19"/>
  <c r="R121" i="19"/>
  <c r="F127" i="19"/>
  <c r="F131" i="19"/>
  <c r="R132" i="19"/>
  <c r="E134" i="19"/>
  <c r="D136" i="19"/>
  <c r="G139" i="19"/>
  <c r="H142" i="19"/>
  <c r="E143" i="19"/>
  <c r="H143" i="19"/>
  <c r="G143" i="19"/>
  <c r="E147" i="19"/>
  <c r="R147" i="19"/>
  <c r="D149" i="19"/>
  <c r="Q149" i="19"/>
  <c r="G152" i="19"/>
  <c r="G155" i="19"/>
  <c r="F155" i="19"/>
  <c r="D155" i="19"/>
  <c r="D157" i="19"/>
  <c r="R185" i="19"/>
  <c r="R187" i="19"/>
  <c r="Q187" i="19"/>
  <c r="M187" i="19"/>
  <c r="Q201" i="19"/>
  <c r="M201" i="19"/>
  <c r="G111" i="19"/>
  <c r="Q111" i="19"/>
  <c r="G119" i="19"/>
  <c r="Q119" i="19"/>
  <c r="G127" i="19"/>
  <c r="Q127" i="19"/>
  <c r="G131" i="19"/>
  <c r="Q131" i="19"/>
  <c r="R134" i="19"/>
  <c r="H139" i="19"/>
  <c r="R149" i="19"/>
  <c r="M151" i="19"/>
  <c r="R151" i="19"/>
  <c r="Q151" i="19"/>
  <c r="R158" i="19"/>
  <c r="M166" i="19"/>
  <c r="R166" i="19"/>
  <c r="Q166" i="19"/>
  <c r="H171" i="19"/>
  <c r="G171" i="19"/>
  <c r="F171" i="19"/>
  <c r="E171" i="19"/>
  <c r="D171" i="19"/>
  <c r="R172" i="19"/>
  <c r="Q172" i="19"/>
  <c r="Q177" i="19"/>
  <c r="M177" i="19"/>
  <c r="E135" i="19"/>
  <c r="H135" i="19"/>
  <c r="F144" i="19"/>
  <c r="H144" i="19"/>
  <c r="R179" i="19"/>
  <c r="Q179" i="19"/>
  <c r="M179" i="19"/>
  <c r="M190" i="19"/>
  <c r="R190" i="19"/>
  <c r="Q190" i="19"/>
  <c r="H195" i="19"/>
  <c r="G195" i="19"/>
  <c r="F195" i="19"/>
  <c r="E195" i="19"/>
  <c r="D195" i="19"/>
  <c r="R196" i="19"/>
  <c r="Q196" i="19"/>
  <c r="D133" i="19"/>
  <c r="M142" i="19"/>
  <c r="R150" i="19"/>
  <c r="M152" i="19"/>
  <c r="R153" i="19"/>
  <c r="R156" i="19"/>
  <c r="Q156" i="19"/>
  <c r="M157" i="19"/>
  <c r="R157" i="19"/>
  <c r="F160" i="19"/>
  <c r="E160" i="19"/>
  <c r="D160" i="19"/>
  <c r="H160" i="19"/>
  <c r="H163" i="19"/>
  <c r="G163" i="19"/>
  <c r="F163" i="19"/>
  <c r="E163" i="19"/>
  <c r="D163" i="19"/>
  <c r="R164" i="19"/>
  <c r="Q164" i="19"/>
  <c r="Q169" i="19"/>
  <c r="M169" i="19"/>
  <c r="R202" i="19"/>
  <c r="Q202" i="19"/>
  <c r="M202" i="19"/>
  <c r="F150" i="19"/>
  <c r="F158" i="19"/>
  <c r="G159" i="19"/>
  <c r="Q159" i="19"/>
  <c r="E165" i="19"/>
  <c r="F166" i="19"/>
  <c r="G167" i="19"/>
  <c r="Q167" i="19"/>
  <c r="H168" i="19"/>
  <c r="R168" i="19"/>
  <c r="E173" i="19"/>
  <c r="F174" i="19"/>
  <c r="G175" i="19"/>
  <c r="Q175" i="19"/>
  <c r="H176" i="19"/>
  <c r="R176" i="19"/>
  <c r="E181" i="19"/>
  <c r="F182" i="19"/>
  <c r="G183" i="19"/>
  <c r="Q183" i="19"/>
  <c r="H184" i="19"/>
  <c r="R184" i="19"/>
  <c r="E189" i="19"/>
  <c r="F190" i="19"/>
  <c r="G191" i="19"/>
  <c r="Q191" i="19"/>
  <c r="H192" i="19"/>
  <c r="R192" i="19"/>
  <c r="E197" i="19"/>
  <c r="F198" i="19"/>
  <c r="G199" i="19"/>
  <c r="Q199" i="19"/>
  <c r="H200" i="19"/>
  <c r="R200" i="19"/>
  <c r="M146" i="19"/>
  <c r="G150" i="19"/>
  <c r="M154" i="19"/>
  <c r="G158" i="19"/>
  <c r="H159" i="19"/>
  <c r="R159" i="19"/>
  <c r="M162" i="19"/>
  <c r="F165" i="19"/>
  <c r="G166" i="19"/>
  <c r="H167" i="19"/>
  <c r="R167" i="19"/>
  <c r="M170" i="19"/>
  <c r="F173" i="19"/>
  <c r="G174" i="19"/>
  <c r="H175" i="19"/>
  <c r="R175" i="19"/>
  <c r="M178" i="19"/>
  <c r="F181" i="19"/>
  <c r="G182" i="19"/>
  <c r="H183" i="19"/>
  <c r="R183" i="19"/>
  <c r="M186" i="19"/>
  <c r="F189" i="19"/>
  <c r="G190" i="19"/>
  <c r="H191" i="19"/>
  <c r="R191" i="19"/>
  <c r="M194" i="19"/>
  <c r="F197" i="19"/>
  <c r="G198" i="19"/>
  <c r="H199" i="19"/>
  <c r="R199" i="19"/>
  <c r="R165" i="19"/>
  <c r="R173" i="19"/>
  <c r="R181" i="19"/>
  <c r="R189" i="19"/>
  <c r="R197" i="19"/>
  <c r="D168" i="19"/>
  <c r="D176" i="19"/>
  <c r="D184" i="19"/>
  <c r="D192" i="19"/>
  <c r="D200" i="19"/>
  <c r="E168" i="19"/>
  <c r="E176" i="19"/>
  <c r="E184" i="19"/>
  <c r="E192" i="19"/>
  <c r="D199" i="19"/>
  <c r="E200" i="19"/>
  <c r="T112" i="14"/>
  <c r="M133" i="14"/>
  <c r="F133" i="14"/>
  <c r="H133" i="14" s="1"/>
  <c r="E133" i="14"/>
  <c r="P156" i="14"/>
  <c r="M156" i="14"/>
  <c r="F156" i="14"/>
  <c r="H156" i="14" s="1"/>
  <c r="C156" i="14"/>
  <c r="T105" i="14"/>
  <c r="S106" i="14"/>
  <c r="P107" i="14"/>
  <c r="F110" i="14"/>
  <c r="H110" i="14" s="1"/>
  <c r="E111" i="14"/>
  <c r="C112" i="14"/>
  <c r="T113" i="14"/>
  <c r="T114" i="14"/>
  <c r="T115" i="14"/>
  <c r="T116" i="14"/>
  <c r="T117" i="14"/>
  <c r="T118" i="14"/>
  <c r="T119" i="14"/>
  <c r="T121" i="14"/>
  <c r="T122" i="14"/>
  <c r="C130" i="14"/>
  <c r="F131" i="14"/>
  <c r="H131" i="14" s="1"/>
  <c r="C133" i="14"/>
  <c r="S140" i="14"/>
  <c r="P142" i="14"/>
  <c r="S148" i="14"/>
  <c r="P150" i="14"/>
  <c r="E156" i="14"/>
  <c r="F182" i="14"/>
  <c r="H182" i="14" s="1"/>
  <c r="E182" i="14"/>
  <c r="C182" i="14"/>
  <c r="S182" i="14"/>
  <c r="P182" i="14"/>
  <c r="F158" i="14"/>
  <c r="H158" i="14" s="1"/>
  <c r="E158" i="14"/>
  <c r="C158" i="14"/>
  <c r="S158" i="14"/>
  <c r="S179" i="14"/>
  <c r="P179" i="14"/>
  <c r="M179" i="14"/>
  <c r="E179" i="14"/>
  <c r="C179" i="14"/>
  <c r="T106" i="14"/>
  <c r="S107" i="14"/>
  <c r="M109" i="14"/>
  <c r="F111" i="14"/>
  <c r="H111" i="14" s="1"/>
  <c r="E112" i="14"/>
  <c r="E130" i="14"/>
  <c r="P133" i="14"/>
  <c r="S156" i="14"/>
  <c r="P158" i="14"/>
  <c r="S171" i="14"/>
  <c r="P171" i="14"/>
  <c r="M171" i="14"/>
  <c r="E171" i="14"/>
  <c r="C171" i="14"/>
  <c r="T179" i="14"/>
  <c r="M182" i="14"/>
  <c r="T107" i="14"/>
  <c r="P109" i="14"/>
  <c r="M110" i="14"/>
  <c r="F112" i="14"/>
  <c r="H112" i="14" s="1"/>
  <c r="P132" i="14"/>
  <c r="M132" i="14"/>
  <c r="F132" i="14"/>
  <c r="H132" i="14" s="1"/>
  <c r="S133" i="14"/>
  <c r="S139" i="14"/>
  <c r="P139" i="14"/>
  <c r="M139" i="14"/>
  <c r="E139" i="14"/>
  <c r="S147" i="14"/>
  <c r="P147" i="14"/>
  <c r="M147" i="14"/>
  <c r="E147" i="14"/>
  <c r="T156" i="14"/>
  <c r="T158" i="14"/>
  <c r="S163" i="14"/>
  <c r="P163" i="14"/>
  <c r="M163" i="14"/>
  <c r="E163" i="14"/>
  <c r="F174" i="14"/>
  <c r="H174" i="14" s="1"/>
  <c r="E174" i="14"/>
  <c r="C174" i="14"/>
  <c r="S174" i="14"/>
  <c r="P174" i="14"/>
  <c r="S130" i="14"/>
  <c r="P130" i="14"/>
  <c r="M130" i="14"/>
  <c r="S109" i="14"/>
  <c r="P110" i="14"/>
  <c r="M111" i="14"/>
  <c r="E114" i="14"/>
  <c r="E115" i="14"/>
  <c r="E117" i="14"/>
  <c r="F118" i="14"/>
  <c r="H118" i="14" s="1"/>
  <c r="F119" i="14"/>
  <c r="H119" i="14" s="1"/>
  <c r="E121" i="14"/>
  <c r="E122" i="14"/>
  <c r="C132" i="14"/>
  <c r="T133" i="14"/>
  <c r="C139" i="14"/>
  <c r="C147" i="14"/>
  <c r="S155" i="14"/>
  <c r="P155" i="14"/>
  <c r="M155" i="14"/>
  <c r="E155" i="14"/>
  <c r="C163" i="14"/>
  <c r="M174" i="14"/>
  <c r="S195" i="14"/>
  <c r="P195" i="14"/>
  <c r="M195" i="14"/>
  <c r="E195" i="14"/>
  <c r="C195" i="14"/>
  <c r="T109" i="14"/>
  <c r="S110" i="14"/>
  <c r="M112" i="14"/>
  <c r="T130" i="14"/>
  <c r="F134" i="14"/>
  <c r="H134" i="14" s="1"/>
  <c r="E134" i="14"/>
  <c r="C134" i="14"/>
  <c r="F166" i="14"/>
  <c r="H166" i="14" s="1"/>
  <c r="E166" i="14"/>
  <c r="C166" i="14"/>
  <c r="S166" i="14"/>
  <c r="P166" i="14"/>
  <c r="F198" i="14"/>
  <c r="H198" i="14" s="1"/>
  <c r="E198" i="14"/>
  <c r="C198" i="14"/>
  <c r="S198" i="14"/>
  <c r="P198" i="14"/>
  <c r="T110" i="14"/>
  <c r="P112" i="14"/>
  <c r="S131" i="14"/>
  <c r="P131" i="14"/>
  <c r="M131" i="14"/>
  <c r="M134" i="14"/>
  <c r="M166" i="14"/>
  <c r="S187" i="14"/>
  <c r="P187" i="14"/>
  <c r="M187" i="14"/>
  <c r="E187" i="14"/>
  <c r="C187" i="14"/>
  <c r="M198" i="14"/>
  <c r="C131" i="14"/>
  <c r="T132" i="14"/>
  <c r="P134" i="14"/>
  <c r="P140" i="14"/>
  <c r="M140" i="14"/>
  <c r="F140" i="14"/>
  <c r="H140" i="14" s="1"/>
  <c r="C140" i="14"/>
  <c r="F142" i="14"/>
  <c r="H142" i="14" s="1"/>
  <c r="E142" i="14"/>
  <c r="C142" i="14"/>
  <c r="S142" i="14"/>
  <c r="P148" i="14"/>
  <c r="M148" i="14"/>
  <c r="F148" i="14"/>
  <c r="H148" i="14" s="1"/>
  <c r="C148" i="14"/>
  <c r="F150" i="14"/>
  <c r="H150" i="14" s="1"/>
  <c r="E150" i="14"/>
  <c r="C150" i="14"/>
  <c r="S150" i="14"/>
  <c r="P164" i="14"/>
  <c r="M164" i="14"/>
  <c r="F164" i="14"/>
  <c r="H164" i="14" s="1"/>
  <c r="C164" i="14"/>
  <c r="T164" i="14"/>
  <c r="T166" i="14"/>
  <c r="F187" i="14"/>
  <c r="H187" i="14" s="1"/>
  <c r="F190" i="14"/>
  <c r="H190" i="14" s="1"/>
  <c r="E190" i="14"/>
  <c r="C190" i="14"/>
  <c r="S190" i="14"/>
  <c r="P190" i="14"/>
  <c r="T198" i="14"/>
  <c r="S165" i="14"/>
  <c r="M167" i="14"/>
  <c r="F169" i="14"/>
  <c r="H169" i="14" s="1"/>
  <c r="E170" i="14"/>
  <c r="S173" i="14"/>
  <c r="M175" i="14"/>
  <c r="F177" i="14"/>
  <c r="H177" i="14" s="1"/>
  <c r="E178" i="14"/>
  <c r="S181" i="14"/>
  <c r="M183" i="14"/>
  <c r="F185" i="14"/>
  <c r="H185" i="14" s="1"/>
  <c r="E186" i="14"/>
  <c r="S189" i="14"/>
  <c r="M191" i="14"/>
  <c r="F193" i="14"/>
  <c r="H193" i="14" s="1"/>
  <c r="E194" i="14"/>
  <c r="S197" i="14"/>
  <c r="M199" i="14"/>
  <c r="F201" i="14"/>
  <c r="H201" i="14" s="1"/>
  <c r="E202" i="14"/>
  <c r="T141" i="14"/>
  <c r="T149" i="14"/>
  <c r="T157" i="14"/>
  <c r="F162" i="14"/>
  <c r="H162" i="14" s="1"/>
  <c r="T165" i="14"/>
  <c r="P167" i="14"/>
  <c r="M168" i="14"/>
  <c r="F170" i="14"/>
  <c r="H170" i="14" s="1"/>
  <c r="P175" i="14"/>
  <c r="M176" i="14"/>
  <c r="F178" i="14"/>
  <c r="H178" i="14" s="1"/>
  <c r="P183" i="14"/>
  <c r="M184" i="14"/>
  <c r="F186" i="14"/>
  <c r="H186" i="14" s="1"/>
  <c r="P191" i="14"/>
  <c r="M192" i="14"/>
  <c r="F194" i="14"/>
  <c r="H194" i="14" s="1"/>
  <c r="P199" i="14"/>
  <c r="M200" i="14"/>
  <c r="F202" i="14"/>
  <c r="H202" i="14" s="1"/>
  <c r="P129" i="14"/>
  <c r="T135" i="14"/>
  <c r="P137" i="14"/>
  <c r="M138" i="14"/>
  <c r="E141" i="14"/>
  <c r="T143" i="14"/>
  <c r="P145" i="14"/>
  <c r="M146" i="14"/>
  <c r="E149" i="14"/>
  <c r="T151" i="14"/>
  <c r="P153" i="14"/>
  <c r="M154" i="14"/>
  <c r="E157" i="14"/>
  <c r="T159" i="14"/>
  <c r="P161" i="14"/>
  <c r="M162" i="14"/>
  <c r="E165" i="14"/>
  <c r="T167" i="14"/>
  <c r="P169" i="14"/>
  <c r="M170" i="14"/>
  <c r="T175" i="14"/>
  <c r="P177" i="14"/>
  <c r="M178" i="14"/>
  <c r="T183" i="14"/>
  <c r="P185" i="14"/>
  <c r="M186" i="14"/>
  <c r="T191" i="14"/>
  <c r="P193" i="14"/>
  <c r="M194" i="14"/>
  <c r="T199" i="14"/>
  <c r="S200" i="14"/>
  <c r="P201" i="14"/>
  <c r="M202" i="14"/>
  <c r="S129" i="14"/>
  <c r="S137" i="14"/>
  <c r="P138" i="14"/>
  <c r="F141" i="14"/>
  <c r="H141" i="14" s="1"/>
  <c r="C143" i="14"/>
  <c r="S145" i="14"/>
  <c r="P146" i="14"/>
  <c r="F149" i="14"/>
  <c r="H149" i="14" s="1"/>
  <c r="S153" i="14"/>
  <c r="P154" i="14"/>
  <c r="F157" i="14"/>
  <c r="H157" i="14" s="1"/>
  <c r="C159" i="14"/>
  <c r="S161" i="14"/>
  <c r="P162" i="14"/>
  <c r="F165" i="14"/>
  <c r="H165" i="14" s="1"/>
  <c r="S169" i="14"/>
  <c r="P170" i="14"/>
  <c r="S177" i="14"/>
  <c r="P178" i="14"/>
  <c r="S185" i="14"/>
  <c r="P186" i="14"/>
  <c r="S193" i="14"/>
  <c r="P194" i="14"/>
  <c r="S201" i="14"/>
  <c r="P202" i="14"/>
  <c r="S138" i="14"/>
  <c r="S146" i="14"/>
  <c r="S154" i="14"/>
  <c r="S162" i="14"/>
  <c r="S170" i="14"/>
  <c r="S178" i="14"/>
  <c r="S186" i="14"/>
  <c r="S194" i="14"/>
  <c r="T201" i="14"/>
  <c r="S202" i="14"/>
  <c r="D115" i="15"/>
  <c r="F115" i="15" s="1"/>
  <c r="D163" i="15"/>
  <c r="F163" i="15" s="1"/>
  <c r="D187" i="15"/>
  <c r="F187" i="15" s="1"/>
  <c r="D106" i="15"/>
  <c r="F106" i="15" s="1"/>
  <c r="Q110" i="15"/>
  <c r="D114" i="15"/>
  <c r="F114" i="15" s="1"/>
  <c r="Q118" i="15"/>
  <c r="D122" i="15"/>
  <c r="F122" i="15" s="1"/>
  <c r="Q126" i="15"/>
  <c r="D130" i="15"/>
  <c r="F130" i="15" s="1"/>
  <c r="Q134" i="15"/>
  <c r="D138" i="15"/>
  <c r="F138" i="15" s="1"/>
  <c r="Q142" i="15"/>
  <c r="D146" i="15"/>
  <c r="F146" i="15" s="1"/>
  <c r="Q150" i="15"/>
  <c r="D154" i="15"/>
  <c r="F154" i="15" s="1"/>
  <c r="Q158" i="15"/>
  <c r="D162" i="15"/>
  <c r="F162" i="15" s="1"/>
  <c r="Q166" i="15"/>
  <c r="D170" i="15"/>
  <c r="F170" i="15" s="1"/>
  <c r="Q174" i="15"/>
  <c r="D178" i="15"/>
  <c r="F178" i="15" s="1"/>
  <c r="Q182" i="15"/>
  <c r="D186" i="15"/>
  <c r="F186" i="15" s="1"/>
  <c r="Q190" i="15"/>
  <c r="D194" i="15"/>
  <c r="F194" i="15" s="1"/>
  <c r="Q198" i="15"/>
  <c r="D202" i="15"/>
  <c r="F202" i="15" s="1"/>
  <c r="D107" i="15"/>
  <c r="F107" i="15" s="1"/>
  <c r="D131" i="15"/>
  <c r="F131" i="15" s="1"/>
  <c r="D155" i="15"/>
  <c r="F155" i="15" s="1"/>
  <c r="D179" i="15"/>
  <c r="F179" i="15" s="1"/>
  <c r="D195" i="15"/>
  <c r="F195" i="15" s="1"/>
  <c r="D105" i="15"/>
  <c r="F105" i="15" s="1"/>
  <c r="K107" i="15"/>
  <c r="R110" i="15"/>
  <c r="D113" i="15"/>
  <c r="F113" i="15" s="1"/>
  <c r="K115" i="15"/>
  <c r="R118" i="15"/>
  <c r="D121" i="15"/>
  <c r="F121" i="15" s="1"/>
  <c r="K123" i="15"/>
  <c r="R126" i="15"/>
  <c r="D129" i="15"/>
  <c r="F129" i="15" s="1"/>
  <c r="K131" i="15"/>
  <c r="R134" i="15"/>
  <c r="D137" i="15"/>
  <c r="F137" i="15" s="1"/>
  <c r="K139" i="15"/>
  <c r="R142" i="15"/>
  <c r="D145" i="15"/>
  <c r="F145" i="15" s="1"/>
  <c r="K147" i="15"/>
  <c r="R150" i="15"/>
  <c r="D153" i="15"/>
  <c r="F153" i="15" s="1"/>
  <c r="K155" i="15"/>
  <c r="R158" i="15"/>
  <c r="D161" i="15"/>
  <c r="F161" i="15" s="1"/>
  <c r="K163" i="15"/>
  <c r="R166" i="15"/>
  <c r="D169" i="15"/>
  <c r="F169" i="15" s="1"/>
  <c r="K171" i="15"/>
  <c r="R174" i="15"/>
  <c r="D177" i="15"/>
  <c r="F177" i="15" s="1"/>
  <c r="K179" i="15"/>
  <c r="R182" i="15"/>
  <c r="D185" i="15"/>
  <c r="F185" i="15" s="1"/>
  <c r="K187" i="15"/>
  <c r="R190" i="15"/>
  <c r="D193" i="15"/>
  <c r="F193" i="15" s="1"/>
  <c r="K195" i="15"/>
  <c r="R198" i="15"/>
  <c r="D201" i="15"/>
  <c r="F201" i="15" s="1"/>
  <c r="D147" i="15"/>
  <c r="F147" i="15" s="1"/>
  <c r="D171" i="15"/>
  <c r="F171" i="15" s="1"/>
  <c r="K106" i="15"/>
  <c r="N107" i="15"/>
  <c r="R109" i="15"/>
  <c r="D112" i="15"/>
  <c r="F112" i="15" s="1"/>
  <c r="K114" i="15"/>
  <c r="N115" i="15"/>
  <c r="R117" i="15"/>
  <c r="D120" i="15"/>
  <c r="F120" i="15" s="1"/>
  <c r="K122" i="15"/>
  <c r="N123" i="15"/>
  <c r="R125" i="15"/>
  <c r="D128" i="15"/>
  <c r="F128" i="15" s="1"/>
  <c r="K130" i="15"/>
  <c r="N131" i="15"/>
  <c r="R133" i="15"/>
  <c r="D136" i="15"/>
  <c r="F136" i="15" s="1"/>
  <c r="K138" i="15"/>
  <c r="N139" i="15"/>
  <c r="R141" i="15"/>
  <c r="D144" i="15"/>
  <c r="F144" i="15" s="1"/>
  <c r="K146" i="15"/>
  <c r="N147" i="15"/>
  <c r="R149" i="15"/>
  <c r="D152" i="15"/>
  <c r="F152" i="15" s="1"/>
  <c r="K154" i="15"/>
  <c r="N155" i="15"/>
  <c r="R157" i="15"/>
  <c r="D160" i="15"/>
  <c r="F160" i="15" s="1"/>
  <c r="K162" i="15"/>
  <c r="N163" i="15"/>
  <c r="R165" i="15"/>
  <c r="D168" i="15"/>
  <c r="F168" i="15" s="1"/>
  <c r="K170" i="15"/>
  <c r="N171" i="15"/>
  <c r="R173" i="15"/>
  <c r="D176" i="15"/>
  <c r="F176" i="15" s="1"/>
  <c r="K178" i="15"/>
  <c r="N179" i="15"/>
  <c r="R181" i="15"/>
  <c r="D184" i="15"/>
  <c r="F184" i="15" s="1"/>
  <c r="K186" i="15"/>
  <c r="N187" i="15"/>
  <c r="R189" i="15"/>
  <c r="D192" i="15"/>
  <c r="F192" i="15" s="1"/>
  <c r="K194" i="15"/>
  <c r="N195" i="15"/>
  <c r="R197" i="15"/>
  <c r="D200" i="15"/>
  <c r="F200" i="15" s="1"/>
  <c r="K202" i="15"/>
  <c r="N106" i="15"/>
  <c r="Q107" i="15"/>
  <c r="N114" i="15"/>
  <c r="Q115" i="15"/>
  <c r="N122" i="15"/>
  <c r="Q123" i="15"/>
  <c r="N130" i="15"/>
  <c r="Q131" i="15"/>
  <c r="N138" i="15"/>
  <c r="Q139" i="15"/>
  <c r="N146" i="15"/>
  <c r="Q147" i="15"/>
  <c r="N154" i="15"/>
  <c r="Q155" i="15"/>
  <c r="N162" i="15"/>
  <c r="Q163" i="15"/>
  <c r="N170" i="15"/>
  <c r="Q171" i="15"/>
  <c r="N178" i="15"/>
  <c r="Q179" i="15"/>
  <c r="N186" i="15"/>
  <c r="Q187" i="15"/>
  <c r="N194" i="15"/>
  <c r="Q195" i="15"/>
  <c r="N202" i="15"/>
  <c r="N105" i="15"/>
  <c r="Q106" i="15"/>
  <c r="K112" i="15"/>
  <c r="N113" i="15"/>
  <c r="Q114" i="15"/>
  <c r="K120" i="15"/>
  <c r="N121" i="15"/>
  <c r="Q122" i="15"/>
  <c r="R123" i="15"/>
  <c r="K128" i="15"/>
  <c r="N129" i="15"/>
  <c r="Q130" i="15"/>
  <c r="K136" i="15"/>
  <c r="N137" i="15"/>
  <c r="Q138" i="15"/>
  <c r="R139" i="15"/>
  <c r="K144" i="15"/>
  <c r="N145" i="15"/>
  <c r="Q146" i="15"/>
  <c r="K152" i="15"/>
  <c r="N153" i="15"/>
  <c r="Q154" i="15"/>
  <c r="K160" i="15"/>
  <c r="N161" i="15"/>
  <c r="Q162" i="15"/>
  <c r="K168" i="15"/>
  <c r="N169" i="15"/>
  <c r="Q170" i="15"/>
  <c r="K176" i="15"/>
  <c r="N177" i="15"/>
  <c r="Q178" i="15"/>
  <c r="K184" i="15"/>
  <c r="N185" i="15"/>
  <c r="Q186" i="15"/>
  <c r="K192" i="15"/>
  <c r="N193" i="15"/>
  <c r="Q194" i="15"/>
  <c r="K200" i="15"/>
  <c r="N201" i="15"/>
  <c r="Q202" i="15"/>
  <c r="Q7" i="15"/>
  <c r="F9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F39" i="17"/>
  <c r="F40" i="17"/>
  <c r="F41" i="17"/>
  <c r="F42" i="17"/>
  <c r="F43" i="17"/>
  <c r="F44" i="17"/>
  <c r="F45" i="17"/>
  <c r="F46" i="17"/>
  <c r="F47" i="17"/>
  <c r="F48" i="17"/>
  <c r="F49" i="17"/>
  <c r="F50" i="17"/>
  <c r="F51" i="17"/>
  <c r="F52" i="17"/>
  <c r="F53" i="17"/>
  <c r="F54" i="17"/>
  <c r="F55" i="17"/>
  <c r="F56" i="17"/>
  <c r="F57" i="17"/>
  <c r="F58" i="17"/>
  <c r="F59" i="17"/>
  <c r="F60" i="17"/>
  <c r="F61" i="17"/>
  <c r="F62" i="17"/>
  <c r="F63" i="17"/>
  <c r="F64" i="17"/>
  <c r="F65" i="17"/>
  <c r="F66" i="17"/>
  <c r="F67" i="17"/>
  <c r="F68" i="17"/>
  <c r="F69" i="17"/>
  <c r="F70" i="17"/>
  <c r="F71" i="17"/>
  <c r="F72" i="17"/>
  <c r="F73" i="17"/>
  <c r="F74" i="17"/>
  <c r="F75" i="17"/>
  <c r="F76" i="17"/>
  <c r="F77" i="17"/>
  <c r="F78" i="17"/>
  <c r="F79" i="17"/>
  <c r="F80" i="17"/>
  <c r="F81" i="17"/>
  <c r="F82" i="17"/>
  <c r="F83" i="17"/>
  <c r="F84" i="17"/>
  <c r="F85" i="17"/>
  <c r="F86" i="17"/>
  <c r="F87" i="17"/>
  <c r="F88" i="17"/>
  <c r="F89" i="17"/>
  <c r="F90" i="17"/>
  <c r="F91" i="17"/>
  <c r="F92" i="17"/>
  <c r="F93" i="17"/>
  <c r="F94" i="17"/>
  <c r="F95" i="17"/>
  <c r="F96" i="17"/>
  <c r="F97" i="17"/>
  <c r="F98" i="17"/>
  <c r="F99" i="17"/>
  <c r="F100" i="17"/>
  <c r="F101" i="17"/>
  <c r="F102" i="17"/>
  <c r="F201" i="17"/>
  <c r="E8" i="17"/>
  <c r="E9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E40" i="17"/>
  <c r="E41" i="17"/>
  <c r="E42" i="17"/>
  <c r="E43" i="17"/>
  <c r="E44" i="17"/>
  <c r="E45" i="17"/>
  <c r="E46" i="17"/>
  <c r="E47" i="17"/>
  <c r="E48" i="17"/>
  <c r="E49" i="17"/>
  <c r="E50" i="17"/>
  <c r="E51" i="17"/>
  <c r="E52" i="17"/>
  <c r="E53" i="17"/>
  <c r="E54" i="17"/>
  <c r="E55" i="17"/>
  <c r="E56" i="17"/>
  <c r="E57" i="17"/>
  <c r="E58" i="17"/>
  <c r="E59" i="17"/>
  <c r="E60" i="17"/>
  <c r="E61" i="17"/>
  <c r="E62" i="17"/>
  <c r="E63" i="17"/>
  <c r="E64" i="17"/>
  <c r="E65" i="17"/>
  <c r="E66" i="17"/>
  <c r="E67" i="17"/>
  <c r="E68" i="17"/>
  <c r="E69" i="17"/>
  <c r="E70" i="17"/>
  <c r="E71" i="17"/>
  <c r="E72" i="17"/>
  <c r="E73" i="17"/>
  <c r="E74" i="17"/>
  <c r="E75" i="17"/>
  <c r="E76" i="17"/>
  <c r="E77" i="17"/>
  <c r="E78" i="17"/>
  <c r="E79" i="17"/>
  <c r="E80" i="17"/>
  <c r="E81" i="17"/>
  <c r="E82" i="17"/>
  <c r="E83" i="17"/>
  <c r="E84" i="17"/>
  <c r="E85" i="17"/>
  <c r="E86" i="17"/>
  <c r="E87" i="17"/>
  <c r="E88" i="17"/>
  <c r="E89" i="17"/>
  <c r="E90" i="17"/>
  <c r="E91" i="17"/>
  <c r="E92" i="17"/>
  <c r="E93" i="17"/>
  <c r="E94" i="17"/>
  <c r="E95" i="17"/>
  <c r="E96" i="17"/>
  <c r="E97" i="17"/>
  <c r="E98" i="17"/>
  <c r="E99" i="17"/>
  <c r="E100" i="17"/>
  <c r="E101" i="17"/>
  <c r="E102" i="17"/>
  <c r="E201" i="17"/>
  <c r="M6" i="17"/>
  <c r="M7" i="17"/>
  <c r="M8" i="17"/>
  <c r="M9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M50" i="17"/>
  <c r="M51" i="17"/>
  <c r="M52" i="17"/>
  <c r="M53" i="17"/>
  <c r="M54" i="17"/>
  <c r="M55" i="17"/>
  <c r="M56" i="17"/>
  <c r="M57" i="17"/>
  <c r="M58" i="17"/>
  <c r="M59" i="17"/>
  <c r="M60" i="17"/>
  <c r="M61" i="17"/>
  <c r="M62" i="17"/>
  <c r="M63" i="17"/>
  <c r="M64" i="17"/>
  <c r="M65" i="17"/>
  <c r="M66" i="17"/>
  <c r="M67" i="17"/>
  <c r="M68" i="17"/>
  <c r="M69" i="17"/>
  <c r="M70" i="17"/>
  <c r="M71" i="17"/>
  <c r="M72" i="17"/>
  <c r="M73" i="17"/>
  <c r="M74" i="17"/>
  <c r="M75" i="17"/>
  <c r="M76" i="17"/>
  <c r="M77" i="17"/>
  <c r="M78" i="17"/>
  <c r="M79" i="17"/>
  <c r="M80" i="17"/>
  <c r="M81" i="17"/>
  <c r="M82" i="17"/>
  <c r="M83" i="17"/>
  <c r="M84" i="17"/>
  <c r="M85" i="17"/>
  <c r="M86" i="17"/>
  <c r="M87" i="17"/>
  <c r="M88" i="17"/>
  <c r="M89" i="17"/>
  <c r="M90" i="17"/>
  <c r="M91" i="17"/>
  <c r="M92" i="17"/>
  <c r="M93" i="17"/>
  <c r="M94" i="17"/>
  <c r="M95" i="17"/>
  <c r="M96" i="17"/>
  <c r="M97" i="17"/>
  <c r="M98" i="17"/>
  <c r="M99" i="17"/>
  <c r="M100" i="17"/>
  <c r="M101" i="17"/>
  <c r="M102" i="17"/>
  <c r="M201" i="17"/>
  <c r="M5" i="17"/>
  <c r="Z5" i="17" s="1"/>
  <c r="P6" i="17"/>
  <c r="P7" i="17"/>
  <c r="V7" i="17" s="1"/>
  <c r="P8" i="17"/>
  <c r="U8" i="17" s="1"/>
  <c r="P9" i="17"/>
  <c r="U9" i="17" s="1"/>
  <c r="P10" i="17"/>
  <c r="V10" i="17" s="1"/>
  <c r="P11" i="17"/>
  <c r="W11" i="17" s="1"/>
  <c r="P12" i="17"/>
  <c r="W12" i="17" s="1"/>
  <c r="P13" i="17"/>
  <c r="S13" i="17" s="1"/>
  <c r="P14" i="17"/>
  <c r="V14" i="17" s="1"/>
  <c r="P15" i="17"/>
  <c r="W15" i="17" s="1"/>
  <c r="P16" i="17"/>
  <c r="V16" i="17" s="1"/>
  <c r="P17" i="17"/>
  <c r="V17" i="17" s="1"/>
  <c r="P18" i="17"/>
  <c r="S18" i="17" s="1"/>
  <c r="P19" i="17"/>
  <c r="V19" i="17" s="1"/>
  <c r="P20" i="17"/>
  <c r="S20" i="17" s="1"/>
  <c r="P21" i="17"/>
  <c r="W21" i="17" s="1"/>
  <c r="P22" i="17"/>
  <c r="V22" i="17" s="1"/>
  <c r="P23" i="17"/>
  <c r="U23" i="17" s="1"/>
  <c r="P24" i="17"/>
  <c r="U24" i="17" s="1"/>
  <c r="P25" i="17"/>
  <c r="V25" i="17" s="1"/>
  <c r="P26" i="17"/>
  <c r="W26" i="17" s="1"/>
  <c r="P27" i="17"/>
  <c r="S27" i="17" s="1"/>
  <c r="P28" i="17"/>
  <c r="U28" i="17" s="1"/>
  <c r="P29" i="17"/>
  <c r="S29" i="17" s="1"/>
  <c r="P30" i="17"/>
  <c r="V30" i="17" s="1"/>
  <c r="P31" i="17"/>
  <c r="S31" i="17" s="1"/>
  <c r="P32" i="17"/>
  <c r="W32" i="17" s="1"/>
  <c r="P33" i="17"/>
  <c r="V33" i="17" s="1"/>
  <c r="P34" i="17"/>
  <c r="U34" i="17" s="1"/>
  <c r="P35" i="17"/>
  <c r="U35" i="17" s="1"/>
  <c r="P36" i="17"/>
  <c r="U36" i="17" s="1"/>
  <c r="P37" i="17"/>
  <c r="V37" i="17" s="1"/>
  <c r="P38" i="17"/>
  <c r="S38" i="17" s="1"/>
  <c r="P39" i="17"/>
  <c r="V39" i="17" s="1"/>
  <c r="P40" i="17"/>
  <c r="S40" i="17" s="1"/>
  <c r="P41" i="17"/>
  <c r="S41" i="17" s="1"/>
  <c r="P42" i="17"/>
  <c r="S42" i="17" s="1"/>
  <c r="P43" i="17"/>
  <c r="W43" i="17" s="1"/>
  <c r="P44" i="17"/>
  <c r="U44" i="17" s="1"/>
  <c r="P45" i="17"/>
  <c r="V45" i="17" s="1"/>
  <c r="P46" i="17"/>
  <c r="U46" i="17" s="1"/>
  <c r="P47" i="17"/>
  <c r="S47" i="17" s="1"/>
  <c r="P48" i="17"/>
  <c r="S48" i="17" s="1"/>
  <c r="P49" i="17"/>
  <c r="S49" i="17" s="1"/>
  <c r="P50" i="17"/>
  <c r="S50" i="17" s="1"/>
  <c r="P51" i="17"/>
  <c r="S51" i="17" s="1"/>
  <c r="P52" i="17"/>
  <c r="U52" i="17" s="1"/>
  <c r="P53" i="17"/>
  <c r="S53" i="17" s="1"/>
  <c r="P54" i="17"/>
  <c r="S54" i="17" s="1"/>
  <c r="P55" i="17"/>
  <c r="U55" i="17" s="1"/>
  <c r="P56" i="17"/>
  <c r="W56" i="17" s="1"/>
  <c r="P57" i="17"/>
  <c r="S57" i="17" s="1"/>
  <c r="P58" i="17"/>
  <c r="W58" i="17" s="1"/>
  <c r="P59" i="17"/>
  <c r="V59" i="17" s="1"/>
  <c r="P60" i="17"/>
  <c r="S60" i="17" s="1"/>
  <c r="P61" i="17"/>
  <c r="S61" i="17" s="1"/>
  <c r="P62" i="17"/>
  <c r="S62" i="17" s="1"/>
  <c r="P63" i="17"/>
  <c r="S63" i="17" s="1"/>
  <c r="P64" i="17"/>
  <c r="S64" i="17" s="1"/>
  <c r="P65" i="17"/>
  <c r="S65" i="17" s="1"/>
  <c r="P66" i="17"/>
  <c r="W66" i="17" s="1"/>
  <c r="P67" i="17"/>
  <c r="W67" i="17" s="1"/>
  <c r="P68" i="17"/>
  <c r="V68" i="17" s="1"/>
  <c r="P69" i="17"/>
  <c r="S69" i="17" s="1"/>
  <c r="P70" i="17"/>
  <c r="V70" i="17" s="1"/>
  <c r="P71" i="17"/>
  <c r="U71" i="17" s="1"/>
  <c r="P72" i="17"/>
  <c r="V72" i="17" s="1"/>
  <c r="P73" i="17"/>
  <c r="U73" i="17" s="1"/>
  <c r="P74" i="17"/>
  <c r="V74" i="17" s="1"/>
  <c r="P75" i="17"/>
  <c r="V75" i="17" s="1"/>
  <c r="P76" i="17"/>
  <c r="W76" i="17" s="1"/>
  <c r="P77" i="17"/>
  <c r="V77" i="17" s="1"/>
  <c r="P78" i="17"/>
  <c r="V78" i="17" s="1"/>
  <c r="P79" i="17"/>
  <c r="W79" i="17" s="1"/>
  <c r="P80" i="17"/>
  <c r="V80" i="17" s="1"/>
  <c r="P81" i="17"/>
  <c r="V81" i="17" s="1"/>
  <c r="P82" i="17"/>
  <c r="W82" i="17" s="1"/>
  <c r="P83" i="17"/>
  <c r="V83" i="17" s="1"/>
  <c r="P84" i="17"/>
  <c r="S84" i="17" s="1"/>
  <c r="P85" i="17"/>
  <c r="S85" i="17" s="1"/>
  <c r="P86" i="17"/>
  <c r="U86" i="17" s="1"/>
  <c r="P87" i="17"/>
  <c r="U87" i="17" s="1"/>
  <c r="P88" i="17"/>
  <c r="S88" i="17" s="1"/>
  <c r="P89" i="17"/>
  <c r="V89" i="17" s="1"/>
  <c r="P90" i="17"/>
  <c r="W90" i="17" s="1"/>
  <c r="P91" i="17"/>
  <c r="W91" i="17" s="1"/>
  <c r="P92" i="17"/>
  <c r="U92" i="17" s="1"/>
  <c r="P93" i="17"/>
  <c r="S93" i="17" s="1"/>
  <c r="P94" i="17"/>
  <c r="V94" i="17" s="1"/>
  <c r="P95" i="17"/>
  <c r="S95" i="17" s="1"/>
  <c r="P96" i="17"/>
  <c r="W96" i="17" s="1"/>
  <c r="P97" i="17"/>
  <c r="V97" i="17" s="1"/>
  <c r="P98" i="17"/>
  <c r="U98" i="17" s="1"/>
  <c r="P99" i="17"/>
  <c r="S99" i="17" s="1"/>
  <c r="P100" i="17"/>
  <c r="U100" i="17" s="1"/>
  <c r="P101" i="17"/>
  <c r="V101" i="17" s="1"/>
  <c r="P102" i="17"/>
  <c r="S102" i="17" s="1"/>
  <c r="P201" i="17"/>
  <c r="V201" i="17" s="1"/>
  <c r="P5" i="17"/>
  <c r="AA5" i="17" s="1"/>
  <c r="V76" i="17" l="1"/>
  <c r="V43" i="17"/>
  <c r="V67" i="17"/>
  <c r="V84" i="17"/>
  <c r="W52" i="17"/>
  <c r="V41" i="17"/>
  <c r="V21" i="17"/>
  <c r="V49" i="17"/>
  <c r="V57" i="17"/>
  <c r="W60" i="17"/>
  <c r="V92" i="17"/>
  <c r="V65" i="17"/>
  <c r="W92" i="17"/>
  <c r="V12" i="17"/>
  <c r="V13" i="17"/>
  <c r="V20" i="17"/>
  <c r="V53" i="17"/>
  <c r="V11" i="17"/>
  <c r="V28" i="17"/>
  <c r="V29" i="17"/>
  <c r="V42" i="17"/>
  <c r="V52" i="17"/>
  <c r="V50" i="17"/>
  <c r="V58" i="17"/>
  <c r="W31" i="17"/>
  <c r="V71" i="17"/>
  <c r="V64" i="17"/>
  <c r="V102" i="17"/>
  <c r="V66" i="17"/>
  <c r="U39" i="17"/>
  <c r="V27" i="17"/>
  <c r="V91" i="17"/>
  <c r="V36" i="17"/>
  <c r="V100" i="17"/>
  <c r="V15" i="17"/>
  <c r="V79" i="17"/>
  <c r="V8" i="17"/>
  <c r="V9" i="17"/>
  <c r="V73" i="17"/>
  <c r="U47" i="17"/>
  <c r="V35" i="17"/>
  <c r="V99" i="17"/>
  <c r="V44" i="17"/>
  <c r="V61" i="17"/>
  <c r="V23" i="17"/>
  <c r="V87" i="17"/>
  <c r="V18" i="17"/>
  <c r="V82" i="17"/>
  <c r="W55" i="17"/>
  <c r="V31" i="17"/>
  <c r="V95" i="17"/>
  <c r="V24" i="17"/>
  <c r="V88" i="17"/>
  <c r="V26" i="17"/>
  <c r="V90" i="17"/>
  <c r="W71" i="17"/>
  <c r="V51" i="17"/>
  <c r="V46" i="17"/>
  <c r="V60" i="17"/>
  <c r="V38" i="17"/>
  <c r="V32" i="17"/>
  <c r="V96" i="17"/>
  <c r="V34" i="17"/>
  <c r="V98" i="17"/>
  <c r="V86" i="17"/>
  <c r="V47" i="17"/>
  <c r="V40" i="17"/>
  <c r="V55" i="17"/>
  <c r="V85" i="17"/>
  <c r="V48" i="17"/>
  <c r="V93" i="17"/>
  <c r="V69" i="17"/>
  <c r="V63" i="17"/>
  <c r="V62" i="17"/>
  <c r="V56" i="17"/>
  <c r="V54" i="17"/>
  <c r="W83" i="17"/>
  <c r="U22" i="17"/>
  <c r="W30" i="17"/>
  <c r="W28" i="17"/>
  <c r="U31" i="17"/>
  <c r="U51" i="17"/>
  <c r="U43" i="17"/>
  <c r="U11" i="17"/>
  <c r="W46" i="17"/>
  <c r="W14" i="17"/>
  <c r="U54" i="17"/>
  <c r="W27" i="17"/>
  <c r="W78" i="17"/>
  <c r="U70" i="17"/>
  <c r="W68" i="17"/>
  <c r="W95" i="17"/>
  <c r="W70" i="17"/>
  <c r="W99" i="17"/>
  <c r="W38" i="17"/>
  <c r="U95" i="17"/>
  <c r="U38" i="17"/>
  <c r="U83" i="17"/>
  <c r="U14" i="17"/>
  <c r="W63" i="17"/>
  <c r="U201" i="17"/>
  <c r="U102" i="17"/>
  <c r="W86" i="17"/>
  <c r="W62" i="17"/>
  <c r="W54" i="17"/>
  <c r="W22" i="17"/>
  <c r="U45" i="17"/>
  <c r="W20" i="17"/>
  <c r="W84" i="17"/>
  <c r="U17" i="17"/>
  <c r="U81" i="17"/>
  <c r="U21" i="17"/>
  <c r="W53" i="17"/>
  <c r="U15" i="17"/>
  <c r="W39" i="17"/>
  <c r="U79" i="17"/>
  <c r="W201" i="17"/>
  <c r="W61" i="17"/>
  <c r="W10" i="17"/>
  <c r="U58" i="17"/>
  <c r="W74" i="17"/>
  <c r="W85" i="17"/>
  <c r="U30" i="17"/>
  <c r="W89" i="17"/>
  <c r="U16" i="17"/>
  <c r="W33" i="17"/>
  <c r="W81" i="17"/>
  <c r="U67" i="17"/>
  <c r="U91" i="17"/>
  <c r="U19" i="17"/>
  <c r="U62" i="17"/>
  <c r="S9" i="17"/>
  <c r="S73" i="17"/>
  <c r="S66" i="17"/>
  <c r="S58" i="17"/>
  <c r="S59" i="17"/>
  <c r="S8" i="17"/>
  <c r="U60" i="17"/>
  <c r="S28" i="17"/>
  <c r="S92" i="17"/>
  <c r="S37" i="17"/>
  <c r="S101" i="17"/>
  <c r="S70" i="17"/>
  <c r="S96" i="17"/>
  <c r="S71" i="17"/>
  <c r="U53" i="17"/>
  <c r="U61" i="17"/>
  <c r="U82" i="17"/>
  <c r="W98" i="17"/>
  <c r="U85" i="17"/>
  <c r="U56" i="17"/>
  <c r="U88" i="17"/>
  <c r="S17" i="17"/>
  <c r="S81" i="17"/>
  <c r="S82" i="17"/>
  <c r="S74" i="17"/>
  <c r="S67" i="17"/>
  <c r="S56" i="17"/>
  <c r="U68" i="17"/>
  <c r="S36" i="17"/>
  <c r="S100" i="17"/>
  <c r="S45" i="17"/>
  <c r="W16" i="17"/>
  <c r="S14" i="17"/>
  <c r="S78" i="17"/>
  <c r="S15" i="17"/>
  <c r="S79" i="17"/>
  <c r="U89" i="17"/>
  <c r="W34" i="17"/>
  <c r="W36" i="17"/>
  <c r="W100" i="17"/>
  <c r="U33" i="17"/>
  <c r="U97" i="17"/>
  <c r="W69" i="17"/>
  <c r="W23" i="17"/>
  <c r="U63" i="17"/>
  <c r="W87" i="17"/>
  <c r="W29" i="17"/>
  <c r="U42" i="17"/>
  <c r="W13" i="17"/>
  <c r="U72" i="17"/>
  <c r="U78" i="17"/>
  <c r="U59" i="17"/>
  <c r="W75" i="17"/>
  <c r="W35" i="17"/>
  <c r="W17" i="17"/>
  <c r="W102" i="17"/>
  <c r="W51" i="17"/>
  <c r="U40" i="17"/>
  <c r="S25" i="17"/>
  <c r="S89" i="17"/>
  <c r="S90" i="17"/>
  <c r="S98" i="17"/>
  <c r="S11" i="17"/>
  <c r="S75" i="17"/>
  <c r="U12" i="17"/>
  <c r="U76" i="17"/>
  <c r="S44" i="17"/>
  <c r="W24" i="17"/>
  <c r="W80" i="17"/>
  <c r="S22" i="17"/>
  <c r="S86" i="17"/>
  <c r="S23" i="17"/>
  <c r="S87" i="17"/>
  <c r="U25" i="17"/>
  <c r="U18" i="17"/>
  <c r="W44" i="17"/>
  <c r="U41" i="17"/>
  <c r="U69" i="17"/>
  <c r="W93" i="17"/>
  <c r="W47" i="17"/>
  <c r="U29" i="17"/>
  <c r="W37" i="17"/>
  <c r="W18" i="17"/>
  <c r="U66" i="17"/>
  <c r="U13" i="17"/>
  <c r="W19" i="17"/>
  <c r="U94" i="17"/>
  <c r="U99" i="17"/>
  <c r="U80" i="17"/>
  <c r="W97" i="17"/>
  <c r="W57" i="17"/>
  <c r="W59" i="17"/>
  <c r="U48" i="17"/>
  <c r="U27" i="17"/>
  <c r="S33" i="17"/>
  <c r="S97" i="17"/>
  <c r="W48" i="17"/>
  <c r="S19" i="17"/>
  <c r="S83" i="17"/>
  <c r="U20" i="17"/>
  <c r="U84" i="17"/>
  <c r="S52" i="17"/>
  <c r="W88" i="17"/>
  <c r="S24" i="17"/>
  <c r="S30" i="17"/>
  <c r="S94" i="17"/>
  <c r="U49" i="17"/>
  <c r="U93" i="17"/>
  <c r="U37" i="17"/>
  <c r="U26" i="17"/>
  <c r="W42" i="17"/>
  <c r="U90" i="17"/>
  <c r="W41" i="17"/>
  <c r="W65" i="17"/>
  <c r="U32" i="17"/>
  <c r="U75" i="17"/>
  <c r="S10" i="17"/>
  <c r="S16" i="17"/>
  <c r="S32" i="17"/>
  <c r="S91" i="17"/>
  <c r="S80" i="17"/>
  <c r="S39" i="17"/>
  <c r="S201" i="17"/>
  <c r="U57" i="17"/>
  <c r="W101" i="17"/>
  <c r="W77" i="17"/>
  <c r="U50" i="17"/>
  <c r="W45" i="17"/>
  <c r="W25" i="17"/>
  <c r="W49" i="17"/>
  <c r="W9" i="17"/>
  <c r="U96" i="17"/>
  <c r="S26" i="17"/>
  <c r="S72" i="17"/>
  <c r="S35" i="17"/>
  <c r="S68" i="17"/>
  <c r="S77" i="17"/>
  <c r="S46" i="17"/>
  <c r="W40" i="17"/>
  <c r="W8" i="17"/>
  <c r="U65" i="17"/>
  <c r="U101" i="17"/>
  <c r="U77" i="17"/>
  <c r="U10" i="17"/>
  <c r="W73" i="17"/>
  <c r="U64" i="17"/>
  <c r="S34" i="17"/>
  <c r="S43" i="17"/>
  <c r="S12" i="17"/>
  <c r="S76" i="17"/>
  <c r="S21" i="17"/>
  <c r="S55" i="17"/>
  <c r="W72" i="17"/>
  <c r="U74" i="17"/>
  <c r="W50" i="17"/>
  <c r="W94" i="17"/>
  <c r="W64" i="17"/>
  <c r="C16" i="1"/>
  <c r="C14" i="1"/>
  <c r="B8" i="14"/>
  <c r="B9" i="14"/>
  <c r="B10" i="14"/>
  <c r="T10" i="14" s="1"/>
  <c r="B11" i="14"/>
  <c r="B12" i="14"/>
  <c r="B13" i="14"/>
  <c r="B14" i="14"/>
  <c r="B15" i="14"/>
  <c r="B16" i="14"/>
  <c r="B17" i="14"/>
  <c r="B18" i="14"/>
  <c r="C18" i="14" s="1"/>
  <c r="B19" i="14"/>
  <c r="C19" i="14"/>
  <c r="B20" i="14"/>
  <c r="B21" i="14"/>
  <c r="B22" i="14"/>
  <c r="B23" i="14"/>
  <c r="B24" i="14"/>
  <c r="B25" i="14"/>
  <c r="B26" i="14"/>
  <c r="B27" i="14"/>
  <c r="B28" i="14"/>
  <c r="E28" i="14" s="1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C45" i="14" s="1"/>
  <c r="B46" i="14"/>
  <c r="C46" i="14"/>
  <c r="B47" i="14"/>
  <c r="B48" i="14"/>
  <c r="B49" i="14"/>
  <c r="B50" i="14"/>
  <c r="B51" i="14"/>
  <c r="B52" i="14"/>
  <c r="B53" i="14"/>
  <c r="C53" i="14"/>
  <c r="B54" i="14"/>
  <c r="B55" i="14"/>
  <c r="B56" i="14"/>
  <c r="B57" i="14"/>
  <c r="B58" i="14"/>
  <c r="B59" i="14"/>
  <c r="B60" i="14"/>
  <c r="B61" i="14"/>
  <c r="C61" i="14" s="1"/>
  <c r="B62" i="14"/>
  <c r="B63" i="14"/>
  <c r="B64" i="14"/>
  <c r="P64" i="14"/>
  <c r="B65" i="14"/>
  <c r="B66" i="14"/>
  <c r="P66" i="14"/>
  <c r="B67" i="14"/>
  <c r="C67" i="14" s="1"/>
  <c r="B68" i="14"/>
  <c r="B69" i="14"/>
  <c r="B70" i="14"/>
  <c r="B71" i="14"/>
  <c r="B72" i="14"/>
  <c r="B73" i="14"/>
  <c r="B74" i="14"/>
  <c r="B75" i="14"/>
  <c r="B76" i="14"/>
  <c r="B77" i="14"/>
  <c r="B78" i="14"/>
  <c r="B79" i="14"/>
  <c r="B80" i="14"/>
  <c r="B81" i="14"/>
  <c r="B82" i="14"/>
  <c r="B83" i="14"/>
  <c r="B84" i="14"/>
  <c r="B85" i="14"/>
  <c r="B86" i="14"/>
  <c r="B87" i="14"/>
  <c r="B88" i="14"/>
  <c r="B89" i="14"/>
  <c r="C89" i="14" s="1"/>
  <c r="F89" i="14" s="1"/>
  <c r="P89" i="14"/>
  <c r="B90" i="14"/>
  <c r="B91" i="14"/>
  <c r="B92" i="14"/>
  <c r="E92" i="14" s="1"/>
  <c r="B93" i="14"/>
  <c r="B94" i="14"/>
  <c r="B95" i="14"/>
  <c r="B96" i="14"/>
  <c r="B97" i="14"/>
  <c r="E97" i="14" s="1"/>
  <c r="B98" i="14"/>
  <c r="B99" i="14"/>
  <c r="E99" i="14"/>
  <c r="B100" i="14"/>
  <c r="E100" i="14"/>
  <c r="B101" i="14"/>
  <c r="B102" i="14"/>
  <c r="B103" i="14"/>
  <c r="B104" i="14"/>
  <c r="P104" i="14" s="1"/>
  <c r="B203" i="14"/>
  <c r="D90" i="15"/>
  <c r="F90" i="15" s="1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57" i="15"/>
  <c r="B58" i="15"/>
  <c r="B59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72" i="15"/>
  <c r="B73" i="15"/>
  <c r="B74" i="15"/>
  <c r="B75" i="15"/>
  <c r="B76" i="15"/>
  <c r="B77" i="15"/>
  <c r="B78" i="15"/>
  <c r="B79" i="15"/>
  <c r="B80" i="15"/>
  <c r="B81" i="15"/>
  <c r="B82" i="15"/>
  <c r="B83" i="15"/>
  <c r="B84" i="15"/>
  <c r="B85" i="15"/>
  <c r="B86" i="15"/>
  <c r="B87" i="15"/>
  <c r="B88" i="15"/>
  <c r="D88" i="15" s="1"/>
  <c r="F88" i="15" s="1"/>
  <c r="B89" i="15"/>
  <c r="B90" i="15"/>
  <c r="B91" i="15"/>
  <c r="B92" i="15"/>
  <c r="B93" i="15"/>
  <c r="B94" i="15"/>
  <c r="B95" i="15"/>
  <c r="B96" i="15"/>
  <c r="B97" i="15"/>
  <c r="B98" i="15"/>
  <c r="B99" i="15"/>
  <c r="B100" i="15"/>
  <c r="B101" i="15"/>
  <c r="B102" i="15"/>
  <c r="B103" i="15"/>
  <c r="B104" i="15"/>
  <c r="B203" i="15"/>
  <c r="N8" i="19"/>
  <c r="O8" i="19"/>
  <c r="P8" i="19"/>
  <c r="N9" i="19"/>
  <c r="O9" i="19"/>
  <c r="P9" i="19"/>
  <c r="N10" i="19"/>
  <c r="O10" i="19"/>
  <c r="P10" i="19"/>
  <c r="N11" i="19"/>
  <c r="O11" i="19"/>
  <c r="P11" i="19"/>
  <c r="N12" i="19"/>
  <c r="O12" i="19"/>
  <c r="P12" i="19"/>
  <c r="N13" i="19"/>
  <c r="O13" i="19"/>
  <c r="P13" i="19"/>
  <c r="N14" i="19"/>
  <c r="O14" i="19"/>
  <c r="P14" i="19"/>
  <c r="N15" i="19"/>
  <c r="O15" i="19"/>
  <c r="P15" i="19"/>
  <c r="N16" i="19"/>
  <c r="O16" i="19"/>
  <c r="P16" i="19"/>
  <c r="N17" i="19"/>
  <c r="O17" i="19"/>
  <c r="P17" i="19"/>
  <c r="N18" i="19"/>
  <c r="O18" i="19"/>
  <c r="P18" i="19"/>
  <c r="N19" i="19"/>
  <c r="O19" i="19"/>
  <c r="P19" i="19"/>
  <c r="N20" i="19"/>
  <c r="O20" i="19"/>
  <c r="P20" i="19"/>
  <c r="N21" i="19"/>
  <c r="O21" i="19"/>
  <c r="P21" i="19"/>
  <c r="N22" i="19"/>
  <c r="O22" i="19"/>
  <c r="P22" i="19"/>
  <c r="N23" i="19"/>
  <c r="O23" i="19"/>
  <c r="P23" i="19"/>
  <c r="N24" i="19"/>
  <c r="O24" i="19"/>
  <c r="P24" i="19"/>
  <c r="N25" i="19"/>
  <c r="O25" i="19"/>
  <c r="P25" i="19"/>
  <c r="N26" i="19"/>
  <c r="O26" i="19"/>
  <c r="P26" i="19"/>
  <c r="N27" i="19"/>
  <c r="O27" i="19"/>
  <c r="P27" i="19"/>
  <c r="N28" i="19"/>
  <c r="O28" i="19"/>
  <c r="P28" i="19"/>
  <c r="N29" i="19"/>
  <c r="O29" i="19"/>
  <c r="P29" i="19"/>
  <c r="N30" i="19"/>
  <c r="O30" i="19"/>
  <c r="P30" i="19"/>
  <c r="N31" i="19"/>
  <c r="O31" i="19"/>
  <c r="P31" i="19"/>
  <c r="N32" i="19"/>
  <c r="O32" i="19"/>
  <c r="P32" i="19"/>
  <c r="N33" i="19"/>
  <c r="O33" i="19"/>
  <c r="P33" i="19"/>
  <c r="N34" i="19"/>
  <c r="O34" i="19"/>
  <c r="P34" i="19"/>
  <c r="N35" i="19"/>
  <c r="O35" i="19"/>
  <c r="P35" i="19"/>
  <c r="N36" i="19"/>
  <c r="O36" i="19"/>
  <c r="P36" i="19"/>
  <c r="N37" i="19"/>
  <c r="O37" i="19"/>
  <c r="P37" i="19"/>
  <c r="N38" i="19"/>
  <c r="O38" i="19"/>
  <c r="P38" i="19"/>
  <c r="N39" i="19"/>
  <c r="O39" i="19"/>
  <c r="P39" i="19"/>
  <c r="N40" i="19"/>
  <c r="O40" i="19"/>
  <c r="P40" i="19"/>
  <c r="N41" i="19"/>
  <c r="O41" i="19"/>
  <c r="P41" i="19"/>
  <c r="N42" i="19"/>
  <c r="O42" i="19"/>
  <c r="P42" i="19"/>
  <c r="N43" i="19"/>
  <c r="O43" i="19"/>
  <c r="P43" i="19"/>
  <c r="N44" i="19"/>
  <c r="O44" i="19"/>
  <c r="P44" i="19"/>
  <c r="N45" i="19"/>
  <c r="O45" i="19"/>
  <c r="P45" i="19"/>
  <c r="N46" i="19"/>
  <c r="O46" i="19"/>
  <c r="P46" i="19"/>
  <c r="N47" i="19"/>
  <c r="O47" i="19"/>
  <c r="P47" i="19"/>
  <c r="N48" i="19"/>
  <c r="O48" i="19"/>
  <c r="P48" i="19"/>
  <c r="N49" i="19"/>
  <c r="O49" i="19"/>
  <c r="P49" i="19"/>
  <c r="N50" i="19"/>
  <c r="O50" i="19"/>
  <c r="P50" i="19"/>
  <c r="N51" i="19"/>
  <c r="O51" i="19"/>
  <c r="P51" i="19"/>
  <c r="N52" i="19"/>
  <c r="O52" i="19"/>
  <c r="P52" i="19"/>
  <c r="N53" i="19"/>
  <c r="O53" i="19"/>
  <c r="P53" i="19"/>
  <c r="N54" i="19"/>
  <c r="O54" i="19"/>
  <c r="P54" i="19"/>
  <c r="N55" i="19"/>
  <c r="O55" i="19"/>
  <c r="P55" i="19"/>
  <c r="N56" i="19"/>
  <c r="O56" i="19"/>
  <c r="P56" i="19"/>
  <c r="N57" i="19"/>
  <c r="O57" i="19"/>
  <c r="P57" i="19"/>
  <c r="N58" i="19"/>
  <c r="O58" i="19"/>
  <c r="P58" i="19"/>
  <c r="N59" i="19"/>
  <c r="O59" i="19"/>
  <c r="P59" i="19"/>
  <c r="N60" i="19"/>
  <c r="O60" i="19"/>
  <c r="P60" i="19"/>
  <c r="N61" i="19"/>
  <c r="O61" i="19"/>
  <c r="P61" i="19"/>
  <c r="N62" i="19"/>
  <c r="O62" i="19"/>
  <c r="P62" i="19"/>
  <c r="N63" i="19"/>
  <c r="O63" i="19"/>
  <c r="P63" i="19"/>
  <c r="N64" i="19"/>
  <c r="O64" i="19"/>
  <c r="P64" i="19"/>
  <c r="N65" i="19"/>
  <c r="O65" i="19"/>
  <c r="P65" i="19"/>
  <c r="N66" i="19"/>
  <c r="O66" i="19"/>
  <c r="P66" i="19"/>
  <c r="N67" i="19"/>
  <c r="O67" i="19"/>
  <c r="P67" i="19"/>
  <c r="N68" i="19"/>
  <c r="O68" i="19"/>
  <c r="P68" i="19"/>
  <c r="N69" i="19"/>
  <c r="O69" i="19"/>
  <c r="P69" i="19"/>
  <c r="N70" i="19"/>
  <c r="O70" i="19"/>
  <c r="P70" i="19"/>
  <c r="N71" i="19"/>
  <c r="O71" i="19"/>
  <c r="P71" i="19"/>
  <c r="N72" i="19"/>
  <c r="O72" i="19"/>
  <c r="P72" i="19"/>
  <c r="N73" i="19"/>
  <c r="O73" i="19"/>
  <c r="P73" i="19"/>
  <c r="N74" i="19"/>
  <c r="O74" i="19"/>
  <c r="P74" i="19"/>
  <c r="N75" i="19"/>
  <c r="O75" i="19"/>
  <c r="P75" i="19"/>
  <c r="N76" i="19"/>
  <c r="O76" i="19"/>
  <c r="P76" i="19"/>
  <c r="N77" i="19"/>
  <c r="O77" i="19"/>
  <c r="P77" i="19"/>
  <c r="N78" i="19"/>
  <c r="O78" i="19"/>
  <c r="P78" i="19"/>
  <c r="N79" i="19"/>
  <c r="O79" i="19"/>
  <c r="P79" i="19"/>
  <c r="N80" i="19"/>
  <c r="O80" i="19"/>
  <c r="P80" i="19"/>
  <c r="N81" i="19"/>
  <c r="O81" i="19"/>
  <c r="P81" i="19"/>
  <c r="N82" i="19"/>
  <c r="O82" i="19"/>
  <c r="P82" i="19"/>
  <c r="N83" i="19"/>
  <c r="O83" i="19"/>
  <c r="P83" i="19"/>
  <c r="N84" i="19"/>
  <c r="O84" i="19"/>
  <c r="P84" i="19"/>
  <c r="N85" i="19"/>
  <c r="O85" i="19"/>
  <c r="P85" i="19"/>
  <c r="N86" i="19"/>
  <c r="O86" i="19"/>
  <c r="P86" i="19"/>
  <c r="N87" i="19"/>
  <c r="O87" i="19"/>
  <c r="P87" i="19"/>
  <c r="N88" i="19"/>
  <c r="O88" i="19"/>
  <c r="P88" i="19"/>
  <c r="N89" i="19"/>
  <c r="O89" i="19"/>
  <c r="P89" i="19"/>
  <c r="N90" i="19"/>
  <c r="O90" i="19"/>
  <c r="P90" i="19"/>
  <c r="N91" i="19"/>
  <c r="O91" i="19"/>
  <c r="P91" i="19"/>
  <c r="N92" i="19"/>
  <c r="O92" i="19"/>
  <c r="P92" i="19"/>
  <c r="N93" i="19"/>
  <c r="O93" i="19"/>
  <c r="P93" i="19"/>
  <c r="N94" i="19"/>
  <c r="O94" i="19"/>
  <c r="P94" i="19"/>
  <c r="N95" i="19"/>
  <c r="O95" i="19"/>
  <c r="P95" i="19"/>
  <c r="N96" i="19"/>
  <c r="O96" i="19"/>
  <c r="P96" i="19"/>
  <c r="N97" i="19"/>
  <c r="O97" i="19"/>
  <c r="P97" i="19"/>
  <c r="N98" i="19"/>
  <c r="O98" i="19"/>
  <c r="P98" i="19"/>
  <c r="N99" i="19"/>
  <c r="O99" i="19"/>
  <c r="P99" i="19"/>
  <c r="N100" i="19"/>
  <c r="O100" i="19"/>
  <c r="P100" i="19"/>
  <c r="N101" i="19"/>
  <c r="O101" i="19"/>
  <c r="P101" i="19"/>
  <c r="N102" i="19"/>
  <c r="O102" i="19"/>
  <c r="P102" i="19"/>
  <c r="N103" i="19"/>
  <c r="O103" i="19"/>
  <c r="P103" i="19"/>
  <c r="N104" i="19"/>
  <c r="O104" i="19"/>
  <c r="P104" i="19"/>
  <c r="N203" i="19"/>
  <c r="O203" i="19"/>
  <c r="P203" i="19"/>
  <c r="K8" i="19"/>
  <c r="K9" i="19"/>
  <c r="K10" i="19"/>
  <c r="K11" i="19"/>
  <c r="K12" i="19"/>
  <c r="K13" i="19"/>
  <c r="K14" i="19"/>
  <c r="K15" i="19"/>
  <c r="K16" i="19"/>
  <c r="K17" i="19"/>
  <c r="K18" i="19"/>
  <c r="K19" i="19"/>
  <c r="K20" i="19"/>
  <c r="K21" i="19"/>
  <c r="K22" i="19"/>
  <c r="K23" i="19"/>
  <c r="K24" i="19"/>
  <c r="K25" i="19"/>
  <c r="K26" i="19"/>
  <c r="K27" i="19"/>
  <c r="K28" i="19"/>
  <c r="K29" i="19"/>
  <c r="K30" i="19"/>
  <c r="K31" i="19"/>
  <c r="K32" i="19"/>
  <c r="K33" i="19"/>
  <c r="K34" i="19"/>
  <c r="K35" i="19"/>
  <c r="K36" i="19"/>
  <c r="K37" i="19"/>
  <c r="K38" i="19"/>
  <c r="K39" i="19"/>
  <c r="K40" i="19"/>
  <c r="K41" i="19"/>
  <c r="K42" i="19"/>
  <c r="K43" i="19"/>
  <c r="K44" i="19"/>
  <c r="K45" i="19"/>
  <c r="K46" i="19"/>
  <c r="K47" i="19"/>
  <c r="K48" i="19"/>
  <c r="K49" i="19"/>
  <c r="K50" i="19"/>
  <c r="K51" i="19"/>
  <c r="K52" i="19"/>
  <c r="K53" i="19"/>
  <c r="K54" i="19"/>
  <c r="K55" i="19"/>
  <c r="K56" i="19"/>
  <c r="K57" i="19"/>
  <c r="K58" i="19"/>
  <c r="K59" i="19"/>
  <c r="K60" i="19"/>
  <c r="K61" i="19"/>
  <c r="K62" i="19"/>
  <c r="K63" i="19"/>
  <c r="K64" i="19"/>
  <c r="K65" i="19"/>
  <c r="K66" i="19"/>
  <c r="K67" i="19"/>
  <c r="K68" i="19"/>
  <c r="K69" i="19"/>
  <c r="K70" i="19"/>
  <c r="K71" i="19"/>
  <c r="K72" i="19"/>
  <c r="K73" i="19"/>
  <c r="K74" i="19"/>
  <c r="K75" i="19"/>
  <c r="K76" i="19"/>
  <c r="K77" i="19"/>
  <c r="K78" i="19"/>
  <c r="K79" i="19"/>
  <c r="K80" i="19"/>
  <c r="K81" i="19"/>
  <c r="K82" i="19"/>
  <c r="K83" i="19"/>
  <c r="K84" i="19"/>
  <c r="K85" i="19"/>
  <c r="K86" i="19"/>
  <c r="K87" i="19"/>
  <c r="K88" i="19"/>
  <c r="K89" i="19"/>
  <c r="K90" i="19"/>
  <c r="K91" i="19"/>
  <c r="K92" i="19"/>
  <c r="K93" i="19"/>
  <c r="K94" i="19"/>
  <c r="K95" i="19"/>
  <c r="K96" i="19"/>
  <c r="K97" i="19"/>
  <c r="K98" i="19"/>
  <c r="K99" i="19"/>
  <c r="K100" i="19"/>
  <c r="K101" i="19"/>
  <c r="K102" i="19"/>
  <c r="K103" i="19"/>
  <c r="K104" i="19"/>
  <c r="K203" i="19"/>
  <c r="B8" i="19"/>
  <c r="C8" i="19"/>
  <c r="L8" i="19" s="1"/>
  <c r="B9" i="19"/>
  <c r="C9" i="19"/>
  <c r="L9" i="19" s="1"/>
  <c r="B10" i="19"/>
  <c r="C10" i="19"/>
  <c r="L10" i="19" s="1"/>
  <c r="B11" i="19"/>
  <c r="C11" i="19"/>
  <c r="L11" i="19" s="1"/>
  <c r="B12" i="19"/>
  <c r="C12" i="19"/>
  <c r="L12" i="19" s="1"/>
  <c r="B13" i="19"/>
  <c r="C13" i="19"/>
  <c r="L13" i="19" s="1"/>
  <c r="B14" i="19"/>
  <c r="C14" i="19"/>
  <c r="L14" i="19" s="1"/>
  <c r="B15" i="19"/>
  <c r="C15" i="19"/>
  <c r="L15" i="19" s="1"/>
  <c r="B16" i="19"/>
  <c r="C16" i="19"/>
  <c r="L16" i="19" s="1"/>
  <c r="B17" i="19"/>
  <c r="C17" i="19"/>
  <c r="L17" i="19" s="1"/>
  <c r="B18" i="19"/>
  <c r="C18" i="19"/>
  <c r="L18" i="19" s="1"/>
  <c r="B19" i="19"/>
  <c r="C19" i="19"/>
  <c r="L19" i="19" s="1"/>
  <c r="B20" i="19"/>
  <c r="C20" i="19"/>
  <c r="L20" i="19" s="1"/>
  <c r="B21" i="19"/>
  <c r="C21" i="19"/>
  <c r="L21" i="19" s="1"/>
  <c r="B22" i="19"/>
  <c r="C22" i="19"/>
  <c r="L22" i="19" s="1"/>
  <c r="B23" i="19"/>
  <c r="C23" i="19"/>
  <c r="L23" i="19" s="1"/>
  <c r="B24" i="19"/>
  <c r="C24" i="19"/>
  <c r="L24" i="19" s="1"/>
  <c r="B25" i="19"/>
  <c r="C25" i="19"/>
  <c r="L25" i="19" s="1"/>
  <c r="B26" i="19"/>
  <c r="C26" i="19"/>
  <c r="L26" i="19" s="1"/>
  <c r="B27" i="19"/>
  <c r="C27" i="19"/>
  <c r="L27" i="19" s="1"/>
  <c r="B28" i="19"/>
  <c r="C28" i="19"/>
  <c r="L28" i="19" s="1"/>
  <c r="B29" i="19"/>
  <c r="C29" i="19"/>
  <c r="L29" i="19" s="1"/>
  <c r="B30" i="19"/>
  <c r="C30" i="19"/>
  <c r="L30" i="19" s="1"/>
  <c r="B31" i="19"/>
  <c r="C31" i="19"/>
  <c r="L31" i="19" s="1"/>
  <c r="B32" i="19"/>
  <c r="C32" i="19"/>
  <c r="L32" i="19" s="1"/>
  <c r="B33" i="19"/>
  <c r="C33" i="19"/>
  <c r="L33" i="19" s="1"/>
  <c r="B34" i="19"/>
  <c r="C34" i="19"/>
  <c r="L34" i="19" s="1"/>
  <c r="B35" i="19"/>
  <c r="C35" i="19"/>
  <c r="L35" i="19" s="1"/>
  <c r="B36" i="19"/>
  <c r="C36" i="19"/>
  <c r="L36" i="19" s="1"/>
  <c r="B37" i="19"/>
  <c r="H37" i="19" s="1"/>
  <c r="C37" i="19"/>
  <c r="L37" i="19" s="1"/>
  <c r="B38" i="19"/>
  <c r="G38" i="19" s="1"/>
  <c r="G38" i="11" s="1"/>
  <c r="C38" i="19"/>
  <c r="L38" i="19" s="1"/>
  <c r="B39" i="19"/>
  <c r="C39" i="19"/>
  <c r="L39" i="19" s="1"/>
  <c r="B40" i="19"/>
  <c r="H40" i="19" s="1"/>
  <c r="C40" i="19"/>
  <c r="L40" i="19" s="1"/>
  <c r="B41" i="19"/>
  <c r="H41" i="19" s="1"/>
  <c r="C41" i="19"/>
  <c r="L41" i="19" s="1"/>
  <c r="B42" i="19"/>
  <c r="C42" i="19"/>
  <c r="L42" i="19" s="1"/>
  <c r="B43" i="19"/>
  <c r="H43" i="19" s="1"/>
  <c r="C43" i="19"/>
  <c r="L43" i="19" s="1"/>
  <c r="B44" i="19"/>
  <c r="C44" i="19"/>
  <c r="L44" i="19" s="1"/>
  <c r="B45" i="19"/>
  <c r="C45" i="19"/>
  <c r="L45" i="19" s="1"/>
  <c r="B46" i="19"/>
  <c r="C46" i="19"/>
  <c r="L46" i="19" s="1"/>
  <c r="B47" i="19"/>
  <c r="H47" i="19" s="1"/>
  <c r="C47" i="19"/>
  <c r="L47" i="19" s="1"/>
  <c r="B48" i="19"/>
  <c r="H48" i="19" s="1"/>
  <c r="C48" i="19"/>
  <c r="L48" i="19" s="1"/>
  <c r="B49" i="19"/>
  <c r="H49" i="19" s="1"/>
  <c r="C49" i="19"/>
  <c r="L49" i="19" s="1"/>
  <c r="B50" i="19"/>
  <c r="H50" i="19" s="1"/>
  <c r="C50" i="19"/>
  <c r="L50" i="19" s="1"/>
  <c r="B51" i="19"/>
  <c r="D51" i="19" s="1"/>
  <c r="F51" i="19" s="1"/>
  <c r="C51" i="19"/>
  <c r="L51" i="19" s="1"/>
  <c r="B52" i="19"/>
  <c r="C52" i="19"/>
  <c r="L52" i="19" s="1"/>
  <c r="B53" i="19"/>
  <c r="H53" i="19" s="1"/>
  <c r="C53" i="19"/>
  <c r="L53" i="19" s="1"/>
  <c r="B54" i="19"/>
  <c r="C54" i="19"/>
  <c r="L54" i="19" s="1"/>
  <c r="B55" i="19"/>
  <c r="H55" i="19" s="1"/>
  <c r="C55" i="19"/>
  <c r="L55" i="19" s="1"/>
  <c r="B56" i="19"/>
  <c r="C56" i="19"/>
  <c r="L56" i="19" s="1"/>
  <c r="B57" i="19"/>
  <c r="H57" i="19" s="1"/>
  <c r="C57" i="19"/>
  <c r="L57" i="19" s="1"/>
  <c r="B58" i="19"/>
  <c r="H58" i="19" s="1"/>
  <c r="C58" i="19"/>
  <c r="L58" i="19" s="1"/>
  <c r="B59" i="19"/>
  <c r="C59" i="19"/>
  <c r="L59" i="19" s="1"/>
  <c r="B60" i="19"/>
  <c r="H60" i="19" s="1"/>
  <c r="C60" i="19"/>
  <c r="L60" i="19" s="1"/>
  <c r="B61" i="19"/>
  <c r="H61" i="19" s="1"/>
  <c r="C61" i="19"/>
  <c r="L61" i="19" s="1"/>
  <c r="B62" i="19"/>
  <c r="H62" i="19" s="1"/>
  <c r="C62" i="19"/>
  <c r="L62" i="19" s="1"/>
  <c r="B63" i="19"/>
  <c r="H63" i="19" s="1"/>
  <c r="C63" i="19"/>
  <c r="L63" i="19" s="1"/>
  <c r="B64" i="19"/>
  <c r="H64" i="19" s="1"/>
  <c r="C64" i="19"/>
  <c r="L64" i="19" s="1"/>
  <c r="B65" i="19"/>
  <c r="C65" i="19"/>
  <c r="L65" i="19" s="1"/>
  <c r="B66" i="19"/>
  <c r="G66" i="19" s="1"/>
  <c r="G66" i="11" s="1"/>
  <c r="C66" i="19"/>
  <c r="L66" i="19" s="1"/>
  <c r="B67" i="19"/>
  <c r="H67" i="19" s="1"/>
  <c r="C67" i="19"/>
  <c r="L67" i="19" s="1"/>
  <c r="E67" i="19"/>
  <c r="B68" i="19"/>
  <c r="H68" i="19" s="1"/>
  <c r="C68" i="19"/>
  <c r="L68" i="19" s="1"/>
  <c r="B69" i="19"/>
  <c r="C69" i="19"/>
  <c r="L69" i="19" s="1"/>
  <c r="B70" i="19"/>
  <c r="H70" i="19" s="1"/>
  <c r="C70" i="19"/>
  <c r="L70" i="19" s="1"/>
  <c r="B71" i="19"/>
  <c r="H71" i="19" s="1"/>
  <c r="C71" i="19"/>
  <c r="L71" i="19" s="1"/>
  <c r="B72" i="19"/>
  <c r="D72" i="19" s="1"/>
  <c r="C72" i="19"/>
  <c r="L72" i="19" s="1"/>
  <c r="B73" i="19"/>
  <c r="H73" i="19" s="1"/>
  <c r="C73" i="19"/>
  <c r="L73" i="19" s="1"/>
  <c r="B74" i="19"/>
  <c r="H74" i="19" s="1"/>
  <c r="C74" i="19"/>
  <c r="L74" i="19" s="1"/>
  <c r="B75" i="19"/>
  <c r="H75" i="19" s="1"/>
  <c r="C75" i="19"/>
  <c r="L75" i="19" s="1"/>
  <c r="B76" i="19"/>
  <c r="D76" i="19" s="1"/>
  <c r="F76" i="19" s="1"/>
  <c r="C76" i="19"/>
  <c r="L76" i="19" s="1"/>
  <c r="B77" i="19"/>
  <c r="H77" i="19" s="1"/>
  <c r="C77" i="19"/>
  <c r="L77" i="19" s="1"/>
  <c r="B78" i="19"/>
  <c r="C78" i="19"/>
  <c r="L78" i="19" s="1"/>
  <c r="B79" i="19"/>
  <c r="H79" i="19" s="1"/>
  <c r="C79" i="19"/>
  <c r="L79" i="19" s="1"/>
  <c r="B80" i="19"/>
  <c r="H80" i="19" s="1"/>
  <c r="C80" i="19"/>
  <c r="L80" i="19" s="1"/>
  <c r="B81" i="19"/>
  <c r="C81" i="19"/>
  <c r="L81" i="19" s="1"/>
  <c r="B82" i="19"/>
  <c r="H82" i="19" s="1"/>
  <c r="C82" i="19"/>
  <c r="L82" i="19" s="1"/>
  <c r="B83" i="19"/>
  <c r="C83" i="19"/>
  <c r="L83" i="19" s="1"/>
  <c r="B84" i="19"/>
  <c r="H84" i="19" s="1"/>
  <c r="C84" i="19"/>
  <c r="L84" i="19" s="1"/>
  <c r="B85" i="19"/>
  <c r="H85" i="19" s="1"/>
  <c r="C85" i="19"/>
  <c r="L85" i="19" s="1"/>
  <c r="B86" i="19"/>
  <c r="H86" i="19" s="1"/>
  <c r="C86" i="19"/>
  <c r="L86" i="19" s="1"/>
  <c r="B87" i="19"/>
  <c r="H87" i="19" s="1"/>
  <c r="C87" i="19"/>
  <c r="L87" i="19" s="1"/>
  <c r="B88" i="19"/>
  <c r="H88" i="19" s="1"/>
  <c r="C88" i="19"/>
  <c r="L88" i="19" s="1"/>
  <c r="B89" i="19"/>
  <c r="H89" i="19" s="1"/>
  <c r="C89" i="19"/>
  <c r="L89" i="19" s="1"/>
  <c r="B90" i="19"/>
  <c r="H90" i="19" s="1"/>
  <c r="C90" i="19"/>
  <c r="L90" i="19" s="1"/>
  <c r="B91" i="19"/>
  <c r="C91" i="19"/>
  <c r="L91" i="19" s="1"/>
  <c r="B92" i="19"/>
  <c r="C92" i="19"/>
  <c r="L92" i="19" s="1"/>
  <c r="B93" i="19"/>
  <c r="H93" i="19" s="1"/>
  <c r="C93" i="19"/>
  <c r="L93" i="19" s="1"/>
  <c r="B94" i="19"/>
  <c r="C94" i="19"/>
  <c r="L94" i="19" s="1"/>
  <c r="B95" i="19"/>
  <c r="H95" i="19" s="1"/>
  <c r="C95" i="19"/>
  <c r="L95" i="19" s="1"/>
  <c r="B96" i="19"/>
  <c r="C96" i="19"/>
  <c r="L96" i="19" s="1"/>
  <c r="B97" i="19"/>
  <c r="C97" i="19"/>
  <c r="L97" i="19" s="1"/>
  <c r="B98" i="19"/>
  <c r="H98" i="19" s="1"/>
  <c r="C98" i="19"/>
  <c r="L98" i="19" s="1"/>
  <c r="B99" i="19"/>
  <c r="C99" i="19"/>
  <c r="L99" i="19" s="1"/>
  <c r="B100" i="19"/>
  <c r="H100" i="19" s="1"/>
  <c r="C100" i="19"/>
  <c r="L100" i="19" s="1"/>
  <c r="B101" i="19"/>
  <c r="C101" i="19"/>
  <c r="L101" i="19" s="1"/>
  <c r="B102" i="19"/>
  <c r="H102" i="19" s="1"/>
  <c r="C102" i="19"/>
  <c r="L102" i="19" s="1"/>
  <c r="B103" i="19"/>
  <c r="H103" i="19" s="1"/>
  <c r="C103" i="19"/>
  <c r="L103" i="19" s="1"/>
  <c r="B104" i="19"/>
  <c r="G104" i="19" s="1"/>
  <c r="G104" i="11" s="1"/>
  <c r="C104" i="19"/>
  <c r="L104" i="19" s="1"/>
  <c r="B203" i="19"/>
  <c r="C203" i="19"/>
  <c r="L203" i="19" s="1"/>
  <c r="O6" i="17"/>
  <c r="O7" i="17"/>
  <c r="O8" i="17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O45" i="17"/>
  <c r="O46" i="17"/>
  <c r="O47" i="17"/>
  <c r="O48" i="17"/>
  <c r="O49" i="17"/>
  <c r="O50" i="17"/>
  <c r="O51" i="17"/>
  <c r="O52" i="17"/>
  <c r="O53" i="17"/>
  <c r="O54" i="17"/>
  <c r="O55" i="17"/>
  <c r="O56" i="17"/>
  <c r="O57" i="17"/>
  <c r="O58" i="17"/>
  <c r="O59" i="17"/>
  <c r="O60" i="17"/>
  <c r="O61" i="17"/>
  <c r="O62" i="17"/>
  <c r="O63" i="17"/>
  <c r="O64" i="17"/>
  <c r="O65" i="17"/>
  <c r="O66" i="17"/>
  <c r="O67" i="17"/>
  <c r="O68" i="17"/>
  <c r="O69" i="17"/>
  <c r="O70" i="17"/>
  <c r="O71" i="17"/>
  <c r="O72" i="17"/>
  <c r="O73" i="17"/>
  <c r="O74" i="17"/>
  <c r="O75" i="17"/>
  <c r="O76" i="17"/>
  <c r="O77" i="17"/>
  <c r="O78" i="17"/>
  <c r="O79" i="17"/>
  <c r="O80" i="17"/>
  <c r="O81" i="17"/>
  <c r="O82" i="17"/>
  <c r="O83" i="17"/>
  <c r="O84" i="17"/>
  <c r="O85" i="17"/>
  <c r="O86" i="17"/>
  <c r="O87" i="17"/>
  <c r="O88" i="17"/>
  <c r="O89" i="17"/>
  <c r="O90" i="17"/>
  <c r="O91" i="17"/>
  <c r="O92" i="17"/>
  <c r="O93" i="17"/>
  <c r="O94" i="17"/>
  <c r="O95" i="17"/>
  <c r="O96" i="17"/>
  <c r="O97" i="17"/>
  <c r="O98" i="17"/>
  <c r="O99" i="17"/>
  <c r="O100" i="17"/>
  <c r="O101" i="17"/>
  <c r="O102" i="17"/>
  <c r="O201" i="17"/>
  <c r="N6" i="17"/>
  <c r="N7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N39" i="17"/>
  <c r="N40" i="17"/>
  <c r="N41" i="17"/>
  <c r="N42" i="17"/>
  <c r="N43" i="17"/>
  <c r="N44" i="17"/>
  <c r="N45" i="17"/>
  <c r="N46" i="17"/>
  <c r="N47" i="17"/>
  <c r="N48" i="17"/>
  <c r="N49" i="17"/>
  <c r="N50" i="17"/>
  <c r="N51" i="17"/>
  <c r="N52" i="17"/>
  <c r="N53" i="17"/>
  <c r="N54" i="17"/>
  <c r="N55" i="17"/>
  <c r="N56" i="17"/>
  <c r="N57" i="17"/>
  <c r="N58" i="17"/>
  <c r="N59" i="17"/>
  <c r="N60" i="17"/>
  <c r="N61" i="17"/>
  <c r="N62" i="17"/>
  <c r="N63" i="17"/>
  <c r="N64" i="17"/>
  <c r="N65" i="17"/>
  <c r="N66" i="17"/>
  <c r="N67" i="17"/>
  <c r="N68" i="17"/>
  <c r="N69" i="17"/>
  <c r="N70" i="17"/>
  <c r="N71" i="17"/>
  <c r="N72" i="17"/>
  <c r="N73" i="17"/>
  <c r="N74" i="17"/>
  <c r="N75" i="17"/>
  <c r="N76" i="17"/>
  <c r="N77" i="17"/>
  <c r="N78" i="17"/>
  <c r="N79" i="17"/>
  <c r="N80" i="17"/>
  <c r="N81" i="17"/>
  <c r="N82" i="17"/>
  <c r="N83" i="17"/>
  <c r="N84" i="17"/>
  <c r="N85" i="17"/>
  <c r="N86" i="17"/>
  <c r="N87" i="17"/>
  <c r="N88" i="17"/>
  <c r="N89" i="17"/>
  <c r="N90" i="17"/>
  <c r="N91" i="17"/>
  <c r="N92" i="17"/>
  <c r="N93" i="17"/>
  <c r="N94" i="17"/>
  <c r="N95" i="17"/>
  <c r="N96" i="17"/>
  <c r="N97" i="17"/>
  <c r="N98" i="17"/>
  <c r="N99" i="17"/>
  <c r="N100" i="17"/>
  <c r="N101" i="17"/>
  <c r="N102" i="17"/>
  <c r="N201" i="17"/>
  <c r="G10" i="17"/>
  <c r="G12" i="17"/>
  <c r="G14" i="17"/>
  <c r="G15" i="17"/>
  <c r="G16" i="17"/>
  <c r="G18" i="17"/>
  <c r="G20" i="17"/>
  <c r="G22" i="17"/>
  <c r="G24" i="17"/>
  <c r="G26" i="17"/>
  <c r="G28" i="17"/>
  <c r="G31" i="17"/>
  <c r="G32" i="17"/>
  <c r="G34" i="17"/>
  <c r="G36" i="17"/>
  <c r="G40" i="17"/>
  <c r="G42" i="17"/>
  <c r="G44" i="17"/>
  <c r="G46" i="17"/>
  <c r="G48" i="17"/>
  <c r="G50" i="17"/>
  <c r="G52" i="17"/>
  <c r="G54" i="17"/>
  <c r="G56" i="17"/>
  <c r="G58" i="17"/>
  <c r="G60" i="17"/>
  <c r="G63" i="17"/>
  <c r="G64" i="17"/>
  <c r="G66" i="17"/>
  <c r="G68" i="17"/>
  <c r="G71" i="17"/>
  <c r="G72" i="17"/>
  <c r="G74" i="17"/>
  <c r="G76" i="17"/>
  <c r="G78" i="17"/>
  <c r="G82" i="17"/>
  <c r="G84" i="17"/>
  <c r="G86" i="17"/>
  <c r="G90" i="17"/>
  <c r="G92" i="17"/>
  <c r="G94" i="17"/>
  <c r="G96" i="17"/>
  <c r="G98" i="17"/>
  <c r="G100" i="17"/>
  <c r="D70" i="15" l="1"/>
  <c r="F70" i="15" s="1"/>
  <c r="K70" i="15"/>
  <c r="R70" i="15"/>
  <c r="Q70" i="15"/>
  <c r="K30" i="15"/>
  <c r="R30" i="15"/>
  <c r="Q30" i="15"/>
  <c r="C96" i="14"/>
  <c r="M96" i="14"/>
  <c r="T96" i="14"/>
  <c r="S96" i="14"/>
  <c r="M55" i="14"/>
  <c r="T55" i="14"/>
  <c r="S55" i="14"/>
  <c r="E99" i="19"/>
  <c r="H99" i="19"/>
  <c r="K101" i="15"/>
  <c r="Q101" i="15"/>
  <c r="R101" i="15"/>
  <c r="N93" i="15"/>
  <c r="K93" i="15"/>
  <c r="Q93" i="15"/>
  <c r="R93" i="15"/>
  <c r="K85" i="15"/>
  <c r="Q85" i="15"/>
  <c r="R85" i="15"/>
  <c r="K77" i="15"/>
  <c r="Q77" i="15"/>
  <c r="R77" i="15"/>
  <c r="K69" i="15"/>
  <c r="Q69" i="15"/>
  <c r="R69" i="15"/>
  <c r="K61" i="15"/>
  <c r="Q61" i="15"/>
  <c r="R61" i="15"/>
  <c r="K53" i="15"/>
  <c r="Q53" i="15"/>
  <c r="R53" i="15"/>
  <c r="D45" i="15"/>
  <c r="F45" i="15" s="1"/>
  <c r="K45" i="15"/>
  <c r="Q45" i="15"/>
  <c r="R45" i="15"/>
  <c r="K37" i="15"/>
  <c r="Q37" i="15"/>
  <c r="R37" i="15"/>
  <c r="K29" i="15"/>
  <c r="Q29" i="15"/>
  <c r="R29" i="15"/>
  <c r="K21" i="15"/>
  <c r="Q21" i="15"/>
  <c r="R21" i="15"/>
  <c r="K13" i="15"/>
  <c r="Q13" i="15"/>
  <c r="R13" i="15"/>
  <c r="M100" i="14"/>
  <c r="T100" i="14"/>
  <c r="S100" i="14"/>
  <c r="M95" i="14"/>
  <c r="T95" i="14"/>
  <c r="S95" i="14"/>
  <c r="P82" i="14"/>
  <c r="T82" i="14"/>
  <c r="S82" i="14"/>
  <c r="M82" i="14"/>
  <c r="T74" i="14"/>
  <c r="S74" i="14"/>
  <c r="M74" i="14"/>
  <c r="P67" i="14"/>
  <c r="T67" i="14"/>
  <c r="S67" i="14"/>
  <c r="M67" i="14"/>
  <c r="C54" i="14"/>
  <c r="T54" i="14"/>
  <c r="S54" i="14"/>
  <c r="M54" i="14"/>
  <c r="M47" i="14"/>
  <c r="T47" i="14"/>
  <c r="S47" i="14"/>
  <c r="M41" i="14"/>
  <c r="T41" i="14"/>
  <c r="S41" i="14"/>
  <c r="C33" i="14"/>
  <c r="F33" i="14" s="1"/>
  <c r="H33" i="14" s="1"/>
  <c r="M33" i="14"/>
  <c r="T33" i="14"/>
  <c r="S33" i="14"/>
  <c r="P26" i="14"/>
  <c r="T26" i="14"/>
  <c r="S26" i="14"/>
  <c r="M26" i="14"/>
  <c r="T19" i="14"/>
  <c r="S19" i="14"/>
  <c r="M19" i="14"/>
  <c r="M12" i="14"/>
  <c r="T12" i="14"/>
  <c r="S12" i="14"/>
  <c r="E75" i="14"/>
  <c r="T75" i="14"/>
  <c r="S75" i="14"/>
  <c r="M75" i="14"/>
  <c r="E42" i="14"/>
  <c r="T42" i="14"/>
  <c r="S42" i="14"/>
  <c r="M42" i="14"/>
  <c r="R100" i="15"/>
  <c r="Q100" i="15"/>
  <c r="K100" i="15"/>
  <c r="R92" i="15"/>
  <c r="Q92" i="15"/>
  <c r="K92" i="15"/>
  <c r="R84" i="15"/>
  <c r="Q84" i="15"/>
  <c r="K84" i="15"/>
  <c r="R76" i="15"/>
  <c r="Q76" i="15"/>
  <c r="K76" i="15"/>
  <c r="D68" i="15"/>
  <c r="F68" i="15" s="1"/>
  <c r="R68" i="15"/>
  <c r="Q68" i="15"/>
  <c r="K68" i="15"/>
  <c r="D60" i="15"/>
  <c r="F60" i="15" s="1"/>
  <c r="R60" i="15"/>
  <c r="Q60" i="15"/>
  <c r="K60" i="15"/>
  <c r="D52" i="15"/>
  <c r="F52" i="15" s="1"/>
  <c r="R52" i="15"/>
  <c r="Q52" i="15"/>
  <c r="K52" i="15"/>
  <c r="R44" i="15"/>
  <c r="Q44" i="15"/>
  <c r="K44" i="15"/>
  <c r="R36" i="15"/>
  <c r="Q36" i="15"/>
  <c r="K36" i="15"/>
  <c r="N28" i="15"/>
  <c r="R28" i="15"/>
  <c r="Q28" i="15"/>
  <c r="K28" i="15"/>
  <c r="N20" i="15"/>
  <c r="R20" i="15"/>
  <c r="Q20" i="15"/>
  <c r="K20" i="15"/>
  <c r="N12" i="15"/>
  <c r="R12" i="15"/>
  <c r="Q12" i="15"/>
  <c r="K12" i="15"/>
  <c r="M203" i="14"/>
  <c r="T203" i="14"/>
  <c r="S203" i="14"/>
  <c r="T94" i="14"/>
  <c r="S94" i="14"/>
  <c r="M94" i="14"/>
  <c r="E89" i="14"/>
  <c r="M89" i="14"/>
  <c r="T89" i="14"/>
  <c r="S89" i="14"/>
  <c r="M81" i="14"/>
  <c r="T81" i="14"/>
  <c r="S81" i="14"/>
  <c r="M73" i="14"/>
  <c r="T73" i="14"/>
  <c r="S73" i="14"/>
  <c r="E61" i="14"/>
  <c r="M61" i="14"/>
  <c r="T61" i="14"/>
  <c r="S61" i="14"/>
  <c r="C40" i="14"/>
  <c r="M40" i="14"/>
  <c r="T40" i="14"/>
  <c r="S40" i="14"/>
  <c r="C32" i="14"/>
  <c r="M32" i="14"/>
  <c r="T32" i="14"/>
  <c r="S32" i="14"/>
  <c r="C25" i="14"/>
  <c r="M25" i="14"/>
  <c r="T25" i="14"/>
  <c r="S25" i="14"/>
  <c r="T11" i="14"/>
  <c r="S11" i="14"/>
  <c r="M11" i="14"/>
  <c r="R99" i="15"/>
  <c r="Q99" i="15"/>
  <c r="K99" i="15"/>
  <c r="R91" i="15"/>
  <c r="Q91" i="15"/>
  <c r="K91" i="15"/>
  <c r="B83" i="11"/>
  <c r="C83" i="11" s="1"/>
  <c r="R83" i="15"/>
  <c r="Q83" i="15"/>
  <c r="K83" i="15"/>
  <c r="B75" i="11"/>
  <c r="C75" i="11" s="1"/>
  <c r="R75" i="15"/>
  <c r="Q75" i="15"/>
  <c r="K75" i="15"/>
  <c r="B67" i="11"/>
  <c r="C67" i="11" s="1"/>
  <c r="R67" i="15"/>
  <c r="Q67" i="15"/>
  <c r="K67" i="15"/>
  <c r="B59" i="11"/>
  <c r="R59" i="15"/>
  <c r="Q59" i="15"/>
  <c r="K59" i="15"/>
  <c r="B51" i="11"/>
  <c r="C51" i="11" s="1"/>
  <c r="R51" i="15"/>
  <c r="Q51" i="15"/>
  <c r="K51" i="15"/>
  <c r="R43" i="15"/>
  <c r="Q43" i="15"/>
  <c r="K43" i="15"/>
  <c r="R35" i="15"/>
  <c r="Q35" i="15"/>
  <c r="K35" i="15"/>
  <c r="D27" i="15"/>
  <c r="F27" i="15" s="1"/>
  <c r="R27" i="15"/>
  <c r="Q27" i="15"/>
  <c r="K27" i="15"/>
  <c r="R19" i="15"/>
  <c r="Q19" i="15"/>
  <c r="K19" i="15"/>
  <c r="G9" i="17"/>
  <c r="R11" i="15"/>
  <c r="Q11" i="15"/>
  <c r="K11" i="15"/>
  <c r="C99" i="14"/>
  <c r="T99" i="14"/>
  <c r="S99" i="14"/>
  <c r="M99" i="14"/>
  <c r="E93" i="14"/>
  <c r="M93" i="14"/>
  <c r="T93" i="14"/>
  <c r="S93" i="14"/>
  <c r="M88" i="14"/>
  <c r="T88" i="14"/>
  <c r="S88" i="14"/>
  <c r="C80" i="14"/>
  <c r="M80" i="14"/>
  <c r="T80" i="14"/>
  <c r="S80" i="14"/>
  <c r="M72" i="14"/>
  <c r="T72" i="14"/>
  <c r="S72" i="14"/>
  <c r="T66" i="14"/>
  <c r="S66" i="14"/>
  <c r="M66" i="14"/>
  <c r="M60" i="14"/>
  <c r="T60" i="14"/>
  <c r="S60" i="14"/>
  <c r="E53" i="14"/>
  <c r="M53" i="14"/>
  <c r="T53" i="14"/>
  <c r="S53" i="14"/>
  <c r="T46" i="14"/>
  <c r="S46" i="14"/>
  <c r="M46" i="14"/>
  <c r="M39" i="14"/>
  <c r="T39" i="14"/>
  <c r="S39" i="14"/>
  <c r="M31" i="14"/>
  <c r="T31" i="14"/>
  <c r="S31" i="14"/>
  <c r="M24" i="14"/>
  <c r="T24" i="14"/>
  <c r="S24" i="14"/>
  <c r="T18" i="14"/>
  <c r="S18" i="14"/>
  <c r="M18" i="14"/>
  <c r="K78" i="15"/>
  <c r="R78" i="15"/>
  <c r="Q78" i="15"/>
  <c r="K38" i="15"/>
  <c r="R38" i="15"/>
  <c r="Q38" i="15"/>
  <c r="C48" i="14"/>
  <c r="M48" i="14"/>
  <c r="T48" i="14"/>
  <c r="S48" i="14"/>
  <c r="C13" i="14"/>
  <c r="M13" i="14"/>
  <c r="T13" i="14"/>
  <c r="S13" i="14"/>
  <c r="D203" i="19"/>
  <c r="H203" i="19"/>
  <c r="Q98" i="15"/>
  <c r="K98" i="15"/>
  <c r="R98" i="15"/>
  <c r="Q90" i="15"/>
  <c r="K90" i="15"/>
  <c r="R90" i="15"/>
  <c r="Q82" i="15"/>
  <c r="K82" i="15"/>
  <c r="R82" i="15"/>
  <c r="Q74" i="15"/>
  <c r="K74" i="15"/>
  <c r="R74" i="15"/>
  <c r="D66" i="15"/>
  <c r="F66" i="15" s="1"/>
  <c r="Q66" i="15"/>
  <c r="K66" i="15"/>
  <c r="R66" i="15"/>
  <c r="D58" i="15"/>
  <c r="F58" i="15" s="1"/>
  <c r="Q58" i="15"/>
  <c r="K58" i="15"/>
  <c r="R58" i="15"/>
  <c r="D50" i="15"/>
  <c r="F50" i="15" s="1"/>
  <c r="Q50" i="15"/>
  <c r="K50" i="15"/>
  <c r="R50" i="15"/>
  <c r="D42" i="15"/>
  <c r="F42" i="15" s="1"/>
  <c r="Q42" i="15"/>
  <c r="K42" i="15"/>
  <c r="R42" i="15"/>
  <c r="D34" i="15"/>
  <c r="F34" i="15" s="1"/>
  <c r="Q34" i="15"/>
  <c r="K34" i="15"/>
  <c r="R34" i="15"/>
  <c r="Q26" i="15"/>
  <c r="K26" i="15"/>
  <c r="R26" i="15"/>
  <c r="N18" i="15"/>
  <c r="Q18" i="15"/>
  <c r="K18" i="15"/>
  <c r="R18" i="15"/>
  <c r="E104" i="14"/>
  <c r="M104" i="14"/>
  <c r="T104" i="14"/>
  <c r="S104" i="14"/>
  <c r="T98" i="14"/>
  <c r="S98" i="14"/>
  <c r="M98" i="14"/>
  <c r="M87" i="14"/>
  <c r="T87" i="14"/>
  <c r="S87" i="14"/>
  <c r="M79" i="14"/>
  <c r="T79" i="14"/>
  <c r="S79" i="14"/>
  <c r="M71" i="14"/>
  <c r="T71" i="14"/>
  <c r="S71" i="14"/>
  <c r="M65" i="14"/>
  <c r="T65" i="14"/>
  <c r="S65" i="14"/>
  <c r="P59" i="14"/>
  <c r="T59" i="14"/>
  <c r="S59" i="14"/>
  <c r="M59" i="14"/>
  <c r="M52" i="14"/>
  <c r="T52" i="14"/>
  <c r="S52" i="14"/>
  <c r="C38" i="14"/>
  <c r="T38" i="14"/>
  <c r="S38" i="14"/>
  <c r="M38" i="14"/>
  <c r="C30" i="14"/>
  <c r="T30" i="14"/>
  <c r="S30" i="14"/>
  <c r="M30" i="14"/>
  <c r="M23" i="14"/>
  <c r="T23" i="14"/>
  <c r="S23" i="14"/>
  <c r="M17" i="14"/>
  <c r="T17" i="14"/>
  <c r="S17" i="14"/>
  <c r="K102" i="15"/>
  <c r="R102" i="15"/>
  <c r="Q102" i="15"/>
  <c r="K62" i="15"/>
  <c r="R62" i="15"/>
  <c r="Q62" i="15"/>
  <c r="T34" i="14"/>
  <c r="S34" i="14"/>
  <c r="M34" i="14"/>
  <c r="E101" i="19"/>
  <c r="H101" i="19"/>
  <c r="E97" i="19"/>
  <c r="H97" i="19"/>
  <c r="D203" i="15"/>
  <c r="F203" i="15" s="1"/>
  <c r="Q203" i="15"/>
  <c r="K203" i="15"/>
  <c r="R203" i="15"/>
  <c r="Q97" i="15"/>
  <c r="K97" i="15"/>
  <c r="R97" i="15"/>
  <c r="Q89" i="15"/>
  <c r="K89" i="15"/>
  <c r="R89" i="15"/>
  <c r="B81" i="11"/>
  <c r="C81" i="11" s="1"/>
  <c r="Q81" i="15"/>
  <c r="K81" i="15"/>
  <c r="R81" i="15"/>
  <c r="B73" i="11"/>
  <c r="C73" i="11" s="1"/>
  <c r="Q73" i="15"/>
  <c r="K73" i="15"/>
  <c r="R73" i="15"/>
  <c r="B65" i="11"/>
  <c r="C65" i="11" s="1"/>
  <c r="Q65" i="15"/>
  <c r="K65" i="15"/>
  <c r="R65" i="15"/>
  <c r="B57" i="11"/>
  <c r="Q57" i="15"/>
  <c r="K57" i="15"/>
  <c r="R57" i="15"/>
  <c r="B49" i="11"/>
  <c r="C49" i="11" s="1"/>
  <c r="E49" i="11" s="1"/>
  <c r="Q49" i="15"/>
  <c r="K49" i="15"/>
  <c r="R49" i="15"/>
  <c r="D41" i="15"/>
  <c r="F41" i="15" s="1"/>
  <c r="Q41" i="15"/>
  <c r="K41" i="15"/>
  <c r="R41" i="15"/>
  <c r="D33" i="15"/>
  <c r="F33" i="15" s="1"/>
  <c r="Q33" i="15"/>
  <c r="K33" i="15"/>
  <c r="R33" i="15"/>
  <c r="D25" i="15"/>
  <c r="F25" i="15" s="1"/>
  <c r="Q25" i="15"/>
  <c r="K25" i="15"/>
  <c r="R25" i="15"/>
  <c r="D17" i="15"/>
  <c r="F17" i="15" s="1"/>
  <c r="Q17" i="15"/>
  <c r="K17" i="15"/>
  <c r="R17" i="15"/>
  <c r="M103" i="14"/>
  <c r="T103" i="14"/>
  <c r="S103" i="14"/>
  <c r="M92" i="14"/>
  <c r="T92" i="14"/>
  <c r="S92" i="14"/>
  <c r="C86" i="14"/>
  <c r="T86" i="14"/>
  <c r="S86" i="14"/>
  <c r="M86" i="14"/>
  <c r="C78" i="14"/>
  <c r="T78" i="14"/>
  <c r="S78" i="14"/>
  <c r="M78" i="14"/>
  <c r="T70" i="14"/>
  <c r="S70" i="14"/>
  <c r="M70" i="14"/>
  <c r="T58" i="14"/>
  <c r="S58" i="14"/>
  <c r="M58" i="14"/>
  <c r="P51" i="14"/>
  <c r="T51" i="14"/>
  <c r="S51" i="14"/>
  <c r="M51" i="14"/>
  <c r="E45" i="14"/>
  <c r="M45" i="14"/>
  <c r="T45" i="14"/>
  <c r="S45" i="14"/>
  <c r="C37" i="14"/>
  <c r="M37" i="14"/>
  <c r="T37" i="14"/>
  <c r="S37" i="14"/>
  <c r="C29" i="14"/>
  <c r="M29" i="14"/>
  <c r="T29" i="14"/>
  <c r="S29" i="14"/>
  <c r="E22" i="14"/>
  <c r="T22" i="14"/>
  <c r="S22" i="14"/>
  <c r="M22" i="14"/>
  <c r="C16" i="14"/>
  <c r="M16" i="14"/>
  <c r="T16" i="14"/>
  <c r="S16" i="14"/>
  <c r="K86" i="15"/>
  <c r="R86" i="15"/>
  <c r="Q86" i="15"/>
  <c r="K46" i="15"/>
  <c r="R46" i="15"/>
  <c r="Q46" i="15"/>
  <c r="K22" i="15"/>
  <c r="R22" i="15"/>
  <c r="Q22" i="15"/>
  <c r="P83" i="14"/>
  <c r="T83" i="14"/>
  <c r="S83" i="14"/>
  <c r="M83" i="14"/>
  <c r="T27" i="14"/>
  <c r="S27" i="14"/>
  <c r="M27" i="14"/>
  <c r="D104" i="15"/>
  <c r="F104" i="15" s="1"/>
  <c r="K104" i="15"/>
  <c r="R104" i="15"/>
  <c r="Q104" i="15"/>
  <c r="K96" i="15"/>
  <c r="R96" i="15"/>
  <c r="Q96" i="15"/>
  <c r="K88" i="15"/>
  <c r="R88" i="15"/>
  <c r="Q88" i="15"/>
  <c r="D80" i="15"/>
  <c r="F80" i="15" s="1"/>
  <c r="K80" i="15"/>
  <c r="R80" i="15"/>
  <c r="Q80" i="15"/>
  <c r="K72" i="15"/>
  <c r="R72" i="15"/>
  <c r="Q72" i="15"/>
  <c r="D64" i="15"/>
  <c r="F64" i="15" s="1"/>
  <c r="K64" i="15"/>
  <c r="R64" i="15"/>
  <c r="Q64" i="15"/>
  <c r="K56" i="15"/>
  <c r="R56" i="15"/>
  <c r="Q56" i="15"/>
  <c r="K48" i="15"/>
  <c r="R48" i="15"/>
  <c r="Q48" i="15"/>
  <c r="K40" i="15"/>
  <c r="R40" i="15"/>
  <c r="Q40" i="15"/>
  <c r="K32" i="15"/>
  <c r="R32" i="15"/>
  <c r="Q32" i="15"/>
  <c r="K24" i="15"/>
  <c r="R24" i="15"/>
  <c r="Q24" i="15"/>
  <c r="K16" i="15"/>
  <c r="R16" i="15"/>
  <c r="Q16" i="15"/>
  <c r="C102" i="14"/>
  <c r="T102" i="14"/>
  <c r="S102" i="14"/>
  <c r="M102" i="14"/>
  <c r="C97" i="14"/>
  <c r="M97" i="14"/>
  <c r="T97" i="14"/>
  <c r="S97" i="14"/>
  <c r="T91" i="14"/>
  <c r="S91" i="14"/>
  <c r="M91" i="14"/>
  <c r="C85" i="14"/>
  <c r="M85" i="14"/>
  <c r="T85" i="14"/>
  <c r="S85" i="14"/>
  <c r="C77" i="14"/>
  <c r="M77" i="14"/>
  <c r="T77" i="14"/>
  <c r="S77" i="14"/>
  <c r="M69" i="14"/>
  <c r="T69" i="14"/>
  <c r="S69" i="14"/>
  <c r="C64" i="14"/>
  <c r="M64" i="14"/>
  <c r="T64" i="14"/>
  <c r="S64" i="14"/>
  <c r="M57" i="14"/>
  <c r="T57" i="14"/>
  <c r="S57" i="14"/>
  <c r="T50" i="14"/>
  <c r="S50" i="14"/>
  <c r="M50" i="14"/>
  <c r="M44" i="14"/>
  <c r="T44" i="14"/>
  <c r="S44" i="14"/>
  <c r="M36" i="14"/>
  <c r="T36" i="14"/>
  <c r="S36" i="14"/>
  <c r="M21" i="14"/>
  <c r="T21" i="14"/>
  <c r="S21" i="14"/>
  <c r="M15" i="14"/>
  <c r="T15" i="14"/>
  <c r="S15" i="14"/>
  <c r="K94" i="15"/>
  <c r="R94" i="15"/>
  <c r="Q94" i="15"/>
  <c r="K54" i="15"/>
  <c r="R54" i="15"/>
  <c r="Q54" i="15"/>
  <c r="D14" i="15"/>
  <c r="F14" i="15" s="1"/>
  <c r="K14" i="15"/>
  <c r="R14" i="15"/>
  <c r="Q14" i="15"/>
  <c r="C62" i="14"/>
  <c r="T62" i="14"/>
  <c r="S62" i="14"/>
  <c r="M62" i="14"/>
  <c r="E104" i="19"/>
  <c r="H104" i="19"/>
  <c r="E96" i="19"/>
  <c r="H96" i="19"/>
  <c r="R103" i="15"/>
  <c r="Q103" i="15"/>
  <c r="K103" i="15"/>
  <c r="R95" i="15"/>
  <c r="Q95" i="15"/>
  <c r="K95" i="15"/>
  <c r="R87" i="15"/>
  <c r="Q87" i="15"/>
  <c r="K87" i="15"/>
  <c r="R79" i="15"/>
  <c r="Q79" i="15"/>
  <c r="K79" i="15"/>
  <c r="R71" i="15"/>
  <c r="Q71" i="15"/>
  <c r="K71" i="15"/>
  <c r="R63" i="15"/>
  <c r="Q63" i="15"/>
  <c r="K63" i="15"/>
  <c r="N55" i="15"/>
  <c r="R55" i="15"/>
  <c r="Q55" i="15"/>
  <c r="K55" i="15"/>
  <c r="R47" i="15"/>
  <c r="Q47" i="15"/>
  <c r="K47" i="15"/>
  <c r="R39" i="15"/>
  <c r="Q39" i="15"/>
  <c r="K39" i="15"/>
  <c r="R31" i="15"/>
  <c r="Q31" i="15"/>
  <c r="K31" i="15"/>
  <c r="R23" i="15"/>
  <c r="Q23" i="15"/>
  <c r="K23" i="15"/>
  <c r="R15" i="15"/>
  <c r="Q15" i="15"/>
  <c r="K15" i="15"/>
  <c r="D96" i="15"/>
  <c r="F96" i="15" s="1"/>
  <c r="C101" i="14"/>
  <c r="M101" i="14"/>
  <c r="T101" i="14"/>
  <c r="S101" i="14"/>
  <c r="F96" i="14"/>
  <c r="H96" i="14" s="1"/>
  <c r="E90" i="14"/>
  <c r="T90" i="14"/>
  <c r="S90" i="14"/>
  <c r="M90" i="14"/>
  <c r="M84" i="14"/>
  <c r="T84" i="14"/>
  <c r="S84" i="14"/>
  <c r="M76" i="14"/>
  <c r="T76" i="14"/>
  <c r="S76" i="14"/>
  <c r="M68" i="14"/>
  <c r="T68" i="14"/>
  <c r="S68" i="14"/>
  <c r="M63" i="14"/>
  <c r="T63" i="14"/>
  <c r="S63" i="14"/>
  <c r="C56" i="14"/>
  <c r="M56" i="14"/>
  <c r="T56" i="14"/>
  <c r="S56" i="14"/>
  <c r="M49" i="14"/>
  <c r="T49" i="14"/>
  <c r="S49" i="14"/>
  <c r="P43" i="14"/>
  <c r="T43" i="14"/>
  <c r="S43" i="14"/>
  <c r="M43" i="14"/>
  <c r="P35" i="14"/>
  <c r="T35" i="14"/>
  <c r="S35" i="14"/>
  <c r="M35" i="14"/>
  <c r="M28" i="14"/>
  <c r="T28" i="14"/>
  <c r="S28" i="14"/>
  <c r="M20" i="14"/>
  <c r="T20" i="14"/>
  <c r="S20" i="14"/>
  <c r="E14" i="14"/>
  <c r="T14" i="14"/>
  <c r="S14" i="14"/>
  <c r="M14" i="14"/>
  <c r="K10" i="15"/>
  <c r="Q10" i="15" s="1"/>
  <c r="M10" i="14"/>
  <c r="S10" i="14" s="1"/>
  <c r="C9" i="14"/>
  <c r="M9" i="14"/>
  <c r="S9" i="14" s="1"/>
  <c r="K9" i="15"/>
  <c r="Q9" i="15" s="1"/>
  <c r="C8" i="14"/>
  <c r="M8" i="14"/>
  <c r="S8" i="14" s="1"/>
  <c r="N8" i="15"/>
  <c r="K8" i="15"/>
  <c r="Q8" i="15" s="1"/>
  <c r="Q65" i="19"/>
  <c r="R65" i="19"/>
  <c r="Q95" i="19"/>
  <c r="R95" i="19"/>
  <c r="R64" i="19"/>
  <c r="Q64" i="19"/>
  <c r="R56" i="19"/>
  <c r="Q56" i="19"/>
  <c r="Q37" i="19"/>
  <c r="R37" i="19"/>
  <c r="Q29" i="19"/>
  <c r="R29" i="19"/>
  <c r="Q21" i="19"/>
  <c r="R21" i="19"/>
  <c r="Q13" i="19"/>
  <c r="R13" i="19"/>
  <c r="Q102" i="19"/>
  <c r="R102" i="19"/>
  <c r="Q98" i="19"/>
  <c r="R98" i="19"/>
  <c r="Q94" i="19"/>
  <c r="R94" i="19"/>
  <c r="Q90" i="19"/>
  <c r="R90" i="19"/>
  <c r="Q86" i="19"/>
  <c r="R86" i="19"/>
  <c r="Q82" i="19"/>
  <c r="R82" i="19"/>
  <c r="Q78" i="19"/>
  <c r="R78" i="19"/>
  <c r="Q71" i="19"/>
  <c r="R71" i="19"/>
  <c r="R48" i="19"/>
  <c r="Q48" i="19"/>
  <c r="R44" i="19"/>
  <c r="Q44" i="19"/>
  <c r="R40" i="19"/>
  <c r="Q40" i="19"/>
  <c r="Q203" i="19"/>
  <c r="R203" i="19"/>
  <c r="Q67" i="19"/>
  <c r="R67" i="19"/>
  <c r="Q63" i="19"/>
  <c r="R63" i="19"/>
  <c r="Q55" i="19"/>
  <c r="R55" i="19"/>
  <c r="R36" i="19"/>
  <c r="Q36" i="19"/>
  <c r="R32" i="19"/>
  <c r="Q32" i="19"/>
  <c r="R28" i="19"/>
  <c r="Q28" i="19"/>
  <c r="R24" i="19"/>
  <c r="Q24" i="19"/>
  <c r="R20" i="19"/>
  <c r="Q20" i="19"/>
  <c r="R16" i="19"/>
  <c r="Q16" i="19"/>
  <c r="R12" i="19"/>
  <c r="Q12" i="19"/>
  <c r="R8" i="19"/>
  <c r="Q8" i="19"/>
  <c r="Q57" i="19"/>
  <c r="R57" i="19"/>
  <c r="Q59" i="19"/>
  <c r="R59" i="19"/>
  <c r="Q101" i="19"/>
  <c r="R101" i="19"/>
  <c r="Q93" i="19"/>
  <c r="R93" i="19"/>
  <c r="Q85" i="19"/>
  <c r="R85" i="19"/>
  <c r="Q77" i="19"/>
  <c r="R77" i="19"/>
  <c r="Q51" i="19"/>
  <c r="R51" i="19"/>
  <c r="Q43" i="19"/>
  <c r="R43" i="19"/>
  <c r="Q53" i="19"/>
  <c r="R53" i="19"/>
  <c r="Q74" i="19"/>
  <c r="R74" i="19"/>
  <c r="Q97" i="19"/>
  <c r="R97" i="19"/>
  <c r="Q89" i="19"/>
  <c r="R89" i="19"/>
  <c r="Q81" i="19"/>
  <c r="R81" i="19"/>
  <c r="Q70" i="19"/>
  <c r="R70" i="19"/>
  <c r="Q47" i="19"/>
  <c r="R47" i="19"/>
  <c r="Q39" i="19"/>
  <c r="R39" i="19"/>
  <c r="Q73" i="19"/>
  <c r="R73" i="19"/>
  <c r="Q66" i="19"/>
  <c r="R66" i="19"/>
  <c r="Q62" i="19"/>
  <c r="R62" i="19"/>
  <c r="Q58" i="19"/>
  <c r="R58" i="19"/>
  <c r="Q54" i="19"/>
  <c r="R54" i="19"/>
  <c r="Q35" i="19"/>
  <c r="R35" i="19"/>
  <c r="Q31" i="19"/>
  <c r="R31" i="19"/>
  <c r="Q27" i="19"/>
  <c r="R27" i="19"/>
  <c r="Q23" i="19"/>
  <c r="R23" i="19"/>
  <c r="Q19" i="19"/>
  <c r="R19" i="19"/>
  <c r="Q15" i="19"/>
  <c r="R15" i="19"/>
  <c r="Q11" i="19"/>
  <c r="R11" i="19"/>
  <c r="R104" i="19"/>
  <c r="Q104" i="19"/>
  <c r="R100" i="19"/>
  <c r="Q100" i="19"/>
  <c r="R96" i="19"/>
  <c r="Q96" i="19"/>
  <c r="R92" i="19"/>
  <c r="Q92" i="19"/>
  <c r="R88" i="19"/>
  <c r="Q88" i="19"/>
  <c r="R84" i="19"/>
  <c r="Q84" i="19"/>
  <c r="R80" i="19"/>
  <c r="Q80" i="19"/>
  <c r="Q69" i="19"/>
  <c r="R69" i="19"/>
  <c r="Q50" i="19"/>
  <c r="R50" i="19"/>
  <c r="Q46" i="19"/>
  <c r="R46" i="19"/>
  <c r="Q42" i="19"/>
  <c r="R42" i="19"/>
  <c r="Q61" i="19"/>
  <c r="R61" i="19"/>
  <c r="Q38" i="19"/>
  <c r="R38" i="19"/>
  <c r="Q34" i="19"/>
  <c r="R34" i="19"/>
  <c r="Q30" i="19"/>
  <c r="R30" i="19"/>
  <c r="Q26" i="19"/>
  <c r="R26" i="19"/>
  <c r="Q22" i="19"/>
  <c r="R22" i="19"/>
  <c r="Q18" i="19"/>
  <c r="R18" i="19"/>
  <c r="Q14" i="19"/>
  <c r="R14" i="19"/>
  <c r="Q10" i="19"/>
  <c r="R10" i="19"/>
  <c r="Q103" i="19"/>
  <c r="R103" i="19"/>
  <c r="Q91" i="19"/>
  <c r="R91" i="19"/>
  <c r="Q87" i="19"/>
  <c r="R87" i="19"/>
  <c r="Q83" i="19"/>
  <c r="R83" i="19"/>
  <c r="Q79" i="19"/>
  <c r="R79" i="19"/>
  <c r="R72" i="19"/>
  <c r="Q72" i="19"/>
  <c r="R68" i="19"/>
  <c r="Q68" i="19"/>
  <c r="Q49" i="19"/>
  <c r="R49" i="19"/>
  <c r="Q45" i="19"/>
  <c r="R45" i="19"/>
  <c r="Q41" i="19"/>
  <c r="R41" i="19"/>
  <c r="R76" i="19"/>
  <c r="Q76" i="19"/>
  <c r="Q99" i="19"/>
  <c r="R99" i="19"/>
  <c r="Q75" i="19"/>
  <c r="R75" i="19"/>
  <c r="R60" i="19"/>
  <c r="Q60" i="19"/>
  <c r="R52" i="19"/>
  <c r="Q52" i="19"/>
  <c r="Q33" i="19"/>
  <c r="R33" i="19"/>
  <c r="Q25" i="19"/>
  <c r="R25" i="19"/>
  <c r="Q17" i="19"/>
  <c r="R17" i="19"/>
  <c r="Q9" i="19"/>
  <c r="R9" i="19"/>
  <c r="D44" i="19"/>
  <c r="F44" i="19" s="1"/>
  <c r="H44" i="19"/>
  <c r="E81" i="19"/>
  <c r="H81" i="19"/>
  <c r="G59" i="19"/>
  <c r="G59" i="11" s="1"/>
  <c r="H59" i="19"/>
  <c r="P56" i="14"/>
  <c r="E45" i="19"/>
  <c r="H45" i="19"/>
  <c r="E66" i="19"/>
  <c r="H66" i="19"/>
  <c r="G54" i="19"/>
  <c r="G54" i="11" s="1"/>
  <c r="H54" i="19"/>
  <c r="E92" i="19"/>
  <c r="H92" i="19"/>
  <c r="G51" i="19"/>
  <c r="G51" i="11" s="1"/>
  <c r="H51" i="19"/>
  <c r="E69" i="19"/>
  <c r="H69" i="19"/>
  <c r="E91" i="19"/>
  <c r="H91" i="19"/>
  <c r="E76" i="19"/>
  <c r="H76" i="19"/>
  <c r="G46" i="19"/>
  <c r="G46" i="11" s="1"/>
  <c r="H46" i="19"/>
  <c r="E76" i="14"/>
  <c r="C65" i="14"/>
  <c r="F65" i="14" s="1"/>
  <c r="H65" i="14" s="1"/>
  <c r="E94" i="19"/>
  <c r="H94" i="19"/>
  <c r="G86" i="19"/>
  <c r="G86" i="11" s="1"/>
  <c r="G83" i="19"/>
  <c r="G83" i="11" s="1"/>
  <c r="H83" i="19"/>
  <c r="G72" i="19"/>
  <c r="G72" i="11" s="1"/>
  <c r="H72" i="19"/>
  <c r="E65" i="19"/>
  <c r="H65" i="19"/>
  <c r="P48" i="14"/>
  <c r="C35" i="14"/>
  <c r="F35" i="14" s="1"/>
  <c r="H35" i="14" s="1"/>
  <c r="E78" i="19"/>
  <c r="H78" i="19"/>
  <c r="D56" i="19"/>
  <c r="F56" i="19" s="1"/>
  <c r="H56" i="19"/>
  <c r="D52" i="19"/>
  <c r="H52" i="19"/>
  <c r="P80" i="14"/>
  <c r="H36" i="19"/>
  <c r="H33" i="19"/>
  <c r="H30" i="19"/>
  <c r="H29" i="19"/>
  <c r="H23" i="19"/>
  <c r="H20" i="19"/>
  <c r="H19" i="19"/>
  <c r="E31" i="19"/>
  <c r="H31" i="19"/>
  <c r="E38" i="19"/>
  <c r="H38" i="19"/>
  <c r="D26" i="15"/>
  <c r="F26" i="15" s="1"/>
  <c r="D24" i="15"/>
  <c r="F24" i="15" s="1"/>
  <c r="D35" i="19"/>
  <c r="F35" i="19" s="1"/>
  <c r="G35" i="19" s="1"/>
  <c r="G35" i="11" s="1"/>
  <c r="H35" i="19"/>
  <c r="D12" i="19"/>
  <c r="F12" i="19" s="1"/>
  <c r="G12" i="19" s="1"/>
  <c r="G12" i="11" s="1"/>
  <c r="D16" i="15"/>
  <c r="F16" i="15" s="1"/>
  <c r="D18" i="19"/>
  <c r="F18" i="19" s="1"/>
  <c r="G18" i="19" s="1"/>
  <c r="G18" i="11" s="1"/>
  <c r="H18" i="19"/>
  <c r="C41" i="14"/>
  <c r="F41" i="14" s="1"/>
  <c r="H41" i="14" s="1"/>
  <c r="E37" i="14"/>
  <c r="E24" i="19"/>
  <c r="E42" i="19"/>
  <c r="H42" i="19"/>
  <c r="G39" i="19"/>
  <c r="G39" i="11" s="1"/>
  <c r="H39" i="19"/>
  <c r="E35" i="19"/>
  <c r="P25" i="14"/>
  <c r="D10" i="19"/>
  <c r="H10" i="19" s="1"/>
  <c r="E83" i="19"/>
  <c r="E51" i="19"/>
  <c r="D24" i="19"/>
  <c r="F24" i="19" s="1"/>
  <c r="G24" i="19" s="1"/>
  <c r="G24" i="11" s="1"/>
  <c r="E46" i="19"/>
  <c r="D77" i="19"/>
  <c r="D41" i="19"/>
  <c r="E102" i="19"/>
  <c r="D99" i="19"/>
  <c r="D96" i="19"/>
  <c r="F96" i="19" s="1"/>
  <c r="E90" i="19"/>
  <c r="E80" i="19"/>
  <c r="D65" i="19"/>
  <c r="E58" i="19"/>
  <c r="E55" i="19"/>
  <c r="E52" i="19"/>
  <c r="G44" i="19"/>
  <c r="G44" i="11" s="1"/>
  <c r="E40" i="19"/>
  <c r="D38" i="19"/>
  <c r="E29" i="19"/>
  <c r="D25" i="19"/>
  <c r="H25" i="19" s="1"/>
  <c r="D19" i="19"/>
  <c r="D17" i="19"/>
  <c r="H17" i="19" s="1"/>
  <c r="D103" i="19"/>
  <c r="F103" i="19" s="1"/>
  <c r="D93" i="19"/>
  <c r="E74" i="19"/>
  <c r="E23" i="19"/>
  <c r="D73" i="19"/>
  <c r="D104" i="19"/>
  <c r="E98" i="19"/>
  <c r="G95" i="19"/>
  <c r="G95" i="11" s="1"/>
  <c r="D92" i="19"/>
  <c r="D89" i="19"/>
  <c r="E79" i="19"/>
  <c r="D64" i="19"/>
  <c r="F64" i="19" s="1"/>
  <c r="D57" i="19"/>
  <c r="D43" i="19"/>
  <c r="D28" i="19"/>
  <c r="H28" i="19" s="1"/>
  <c r="D16" i="19"/>
  <c r="F16" i="19" s="1"/>
  <c r="G16" i="19" s="1"/>
  <c r="G16" i="11" s="1"/>
  <c r="D71" i="19"/>
  <c r="F71" i="19" s="1"/>
  <c r="E86" i="19"/>
  <c r="D61" i="19"/>
  <c r="D101" i="19"/>
  <c r="G91" i="19"/>
  <c r="G91" i="11" s="1"/>
  <c r="D85" i="19"/>
  <c r="G82" i="19"/>
  <c r="G82" i="11" s="1"/>
  <c r="G76" i="19"/>
  <c r="G76" i="11" s="1"/>
  <c r="D60" i="19"/>
  <c r="E56" i="19"/>
  <c r="E54" i="19"/>
  <c r="D48" i="19"/>
  <c r="F48" i="19" s="1"/>
  <c r="D11" i="19"/>
  <c r="F11" i="19" s="1"/>
  <c r="G11" i="19" s="1"/>
  <c r="G11" i="11" s="1"/>
  <c r="D33" i="19"/>
  <c r="F33" i="19" s="1"/>
  <c r="G33" i="19" s="1"/>
  <c r="G33" i="11" s="1"/>
  <c r="D83" i="19"/>
  <c r="F83" i="19" s="1"/>
  <c r="D67" i="19"/>
  <c r="E32" i="19"/>
  <c r="G88" i="19"/>
  <c r="G88" i="11" s="1"/>
  <c r="D69" i="19"/>
  <c r="G63" i="19"/>
  <c r="G63" i="11" s="1"/>
  <c r="D45" i="19"/>
  <c r="E37" i="19"/>
  <c r="E34" i="19"/>
  <c r="D31" i="19"/>
  <c r="E27" i="19"/>
  <c r="D21" i="19"/>
  <c r="H21" i="19" s="1"/>
  <c r="E15" i="19"/>
  <c r="G50" i="19"/>
  <c r="G50" i="11" s="1"/>
  <c r="D49" i="19"/>
  <c r="D97" i="19"/>
  <c r="D84" i="19"/>
  <c r="F84" i="19" s="1"/>
  <c r="G78" i="19"/>
  <c r="G78" i="11" s="1"/>
  <c r="E72" i="19"/>
  <c r="E62" i="19"/>
  <c r="E47" i="19"/>
  <c r="E44" i="19"/>
  <c r="G42" i="19"/>
  <c r="G42" i="11" s="1"/>
  <c r="D39" i="19"/>
  <c r="F39" i="19" s="1"/>
  <c r="E33" i="19"/>
  <c r="E18" i="19"/>
  <c r="D15" i="19"/>
  <c r="F15" i="19" s="1"/>
  <c r="G15" i="19" s="1"/>
  <c r="G15" i="11" s="1"/>
  <c r="E10" i="19"/>
  <c r="D91" i="19"/>
  <c r="F91" i="19" s="1"/>
  <c r="E87" i="19"/>
  <c r="D81" i="19"/>
  <c r="D59" i="19"/>
  <c r="F59" i="19" s="1"/>
  <c r="G56" i="19"/>
  <c r="G56" i="11" s="1"/>
  <c r="D36" i="19"/>
  <c r="E30" i="19"/>
  <c r="E12" i="19"/>
  <c r="G102" i="17"/>
  <c r="G23" i="17"/>
  <c r="G47" i="17"/>
  <c r="G80" i="17"/>
  <c r="G55" i="17"/>
  <c r="G70" i="17"/>
  <c r="G79" i="17"/>
  <c r="G30" i="17"/>
  <c r="G97" i="17"/>
  <c r="G89" i="17"/>
  <c r="G39" i="17"/>
  <c r="G88" i="17"/>
  <c r="G62" i="17"/>
  <c r="G49" i="17"/>
  <c r="G38" i="17"/>
  <c r="D51" i="15"/>
  <c r="F51" i="15" s="1"/>
  <c r="D88" i="19"/>
  <c r="F88" i="19" s="1"/>
  <c r="E64" i="19"/>
  <c r="E59" i="19"/>
  <c r="D49" i="15"/>
  <c r="F49" i="15" s="1"/>
  <c r="P96" i="14"/>
  <c r="P81" i="14"/>
  <c r="E66" i="14"/>
  <c r="P33" i="14"/>
  <c r="G43" i="19"/>
  <c r="G43" i="11" s="1"/>
  <c r="D43" i="15"/>
  <c r="F43" i="15" s="1"/>
  <c r="G98" i="19"/>
  <c r="G98" i="11" s="1"/>
  <c r="G84" i="19"/>
  <c r="G84" i="11" s="1"/>
  <c r="G52" i="19"/>
  <c r="G52" i="11" s="1"/>
  <c r="E43" i="19"/>
  <c r="G41" i="19"/>
  <c r="G41" i="11" s="1"/>
  <c r="E21" i="19"/>
  <c r="D69" i="15"/>
  <c r="F69" i="15" s="1"/>
  <c r="D19" i="15"/>
  <c r="F19" i="15" s="1"/>
  <c r="P90" i="14"/>
  <c r="E83" i="14"/>
  <c r="E81" i="14"/>
  <c r="E77" i="14"/>
  <c r="P65" i="14"/>
  <c r="E59" i="14"/>
  <c r="E51" i="14"/>
  <c r="E43" i="14"/>
  <c r="P16" i="14"/>
  <c r="E84" i="19"/>
  <c r="G79" i="19"/>
  <c r="G79" i="11" s="1"/>
  <c r="G74" i="19"/>
  <c r="G74" i="11" s="1"/>
  <c r="E63" i="19"/>
  <c r="F52" i="19"/>
  <c r="E41" i="19"/>
  <c r="E39" i="19"/>
  <c r="D32" i="19"/>
  <c r="F32" i="19" s="1"/>
  <c r="G32" i="19" s="1"/>
  <c r="G32" i="11" s="1"/>
  <c r="D61" i="15"/>
  <c r="F61" i="15" s="1"/>
  <c r="C83" i="14"/>
  <c r="F83" i="14" s="1"/>
  <c r="H83" i="14" s="1"/>
  <c r="C81" i="14"/>
  <c r="F67" i="14"/>
  <c r="H67" i="14" s="1"/>
  <c r="C59" i="14"/>
  <c r="F59" i="14" s="1"/>
  <c r="H59" i="14" s="1"/>
  <c r="C51" i="14"/>
  <c r="F51" i="14" s="1"/>
  <c r="H51" i="14" s="1"/>
  <c r="C43" i="14"/>
  <c r="F43" i="14" s="1"/>
  <c r="H43" i="14" s="1"/>
  <c r="E20" i="14"/>
  <c r="F16" i="14"/>
  <c r="H16" i="14" s="1"/>
  <c r="E103" i="19"/>
  <c r="D95" i="19"/>
  <c r="F95" i="19" s="1"/>
  <c r="G92" i="19"/>
  <c r="G92" i="11" s="1"/>
  <c r="D79" i="19"/>
  <c r="E71" i="19"/>
  <c r="D63" i="19"/>
  <c r="F63" i="19" s="1"/>
  <c r="E60" i="19"/>
  <c r="E25" i="19"/>
  <c r="G23" i="19"/>
  <c r="G23" i="11" s="1"/>
  <c r="D98" i="15"/>
  <c r="F98" i="15" s="1"/>
  <c r="D35" i="15"/>
  <c r="F35" i="15" s="1"/>
  <c r="F97" i="14"/>
  <c r="H97" i="14" s="1"/>
  <c r="E67" i="14"/>
  <c r="E65" i="14"/>
  <c r="E35" i="14"/>
  <c r="P9" i="14"/>
  <c r="G99" i="19"/>
  <c r="G99" i="11" s="1"/>
  <c r="E82" i="14"/>
  <c r="C14" i="14"/>
  <c r="F14" i="14" s="1"/>
  <c r="H14" i="14" s="1"/>
  <c r="F100" i="19"/>
  <c r="F68" i="19"/>
  <c r="F70" i="19"/>
  <c r="E14" i="19"/>
  <c r="E203" i="19"/>
  <c r="E100" i="19"/>
  <c r="G90" i="19"/>
  <c r="G90" i="11" s="1"/>
  <c r="D87" i="19"/>
  <c r="F87" i="19" s="1"/>
  <c r="D80" i="19"/>
  <c r="E75" i="19"/>
  <c r="E73" i="19"/>
  <c r="E70" i="19"/>
  <c r="E68" i="19"/>
  <c r="G58" i="19"/>
  <c r="G58" i="11" s="1"/>
  <c r="D55" i="19"/>
  <c r="F55" i="19" s="1"/>
  <c r="D53" i="19"/>
  <c r="E53" i="19"/>
  <c r="E49" i="19"/>
  <c r="D40" i="19"/>
  <c r="F40" i="19" s="1"/>
  <c r="G40" i="19"/>
  <c r="G40" i="11" s="1"/>
  <c r="F36" i="19"/>
  <c r="G36" i="19" s="1"/>
  <c r="G36" i="11" s="1"/>
  <c r="G30" i="19"/>
  <c r="G30" i="11" s="1"/>
  <c r="D14" i="19"/>
  <c r="F14" i="19" s="1"/>
  <c r="G14" i="19" s="1"/>
  <c r="G14" i="11" s="1"/>
  <c r="D8" i="19"/>
  <c r="F8" i="19" s="1"/>
  <c r="G8" i="19" s="1"/>
  <c r="G8" i="11" s="1"/>
  <c r="E8" i="19"/>
  <c r="B99" i="11"/>
  <c r="C99" i="11" s="1"/>
  <c r="N99" i="15"/>
  <c r="D99" i="15"/>
  <c r="F99" i="15" s="1"/>
  <c r="B91" i="11"/>
  <c r="D91" i="15"/>
  <c r="F91" i="15" s="1"/>
  <c r="N79" i="15"/>
  <c r="B89" i="11"/>
  <c r="N89" i="15"/>
  <c r="G103" i="19"/>
  <c r="G103" i="11" s="1"/>
  <c r="D100" i="19"/>
  <c r="G96" i="19"/>
  <c r="G96" i="11" s="1"/>
  <c r="E95" i="19"/>
  <c r="E93" i="19"/>
  <c r="E88" i="19"/>
  <c r="D75" i="19"/>
  <c r="F75" i="19" s="1"/>
  <c r="G71" i="19"/>
  <c r="G71" i="11" s="1"/>
  <c r="D68" i="19"/>
  <c r="G64" i="19"/>
  <c r="G64" i="11" s="1"/>
  <c r="E61" i="19"/>
  <c r="D47" i="19"/>
  <c r="F47" i="19" s="1"/>
  <c r="E36" i="19"/>
  <c r="D26" i="19"/>
  <c r="F26" i="19" s="1"/>
  <c r="G26" i="19" s="1"/>
  <c r="G26" i="11" s="1"/>
  <c r="E22" i="19"/>
  <c r="E20" i="19"/>
  <c r="D34" i="19"/>
  <c r="F34" i="19" s="1"/>
  <c r="G34" i="19" s="1"/>
  <c r="G34" i="11" s="1"/>
  <c r="F104" i="19"/>
  <c r="E89" i="19"/>
  <c r="F79" i="19"/>
  <c r="F72" i="19"/>
  <c r="G67" i="19"/>
  <c r="G67" i="11" s="1"/>
  <c r="G60" i="19"/>
  <c r="G60" i="11" s="1"/>
  <c r="E57" i="19"/>
  <c r="B103" i="11"/>
  <c r="C103" i="11" s="1"/>
  <c r="D103" i="15"/>
  <c r="N103" i="15"/>
  <c r="B95" i="11"/>
  <c r="C95" i="11" s="1"/>
  <c r="N95" i="15"/>
  <c r="D95" i="15"/>
  <c r="B87" i="11"/>
  <c r="C87" i="11" s="1"/>
  <c r="D87" i="15"/>
  <c r="F87" i="15" s="1"/>
  <c r="N87" i="15"/>
  <c r="B79" i="11"/>
  <c r="C79" i="11" s="1"/>
  <c r="D79" i="15"/>
  <c r="F79" i="15" s="1"/>
  <c r="B71" i="11"/>
  <c r="C71" i="11" s="1"/>
  <c r="D71" i="15"/>
  <c r="F71" i="15" s="1"/>
  <c r="B63" i="11"/>
  <c r="D63" i="15"/>
  <c r="B55" i="11"/>
  <c r="D55" i="15"/>
  <c r="B47" i="11"/>
  <c r="D47" i="15"/>
  <c r="F47" i="15" s="1"/>
  <c r="N47" i="15"/>
  <c r="G37" i="17"/>
  <c r="B39" i="11"/>
  <c r="D39" i="15"/>
  <c r="N39" i="15"/>
  <c r="G29" i="17"/>
  <c r="B31" i="11"/>
  <c r="D31" i="15"/>
  <c r="F31" i="15" s="1"/>
  <c r="N31" i="15"/>
  <c r="N23" i="15"/>
  <c r="B23" i="11"/>
  <c r="D23" i="15"/>
  <c r="N15" i="15"/>
  <c r="B15" i="11"/>
  <c r="D15" i="15"/>
  <c r="F15" i="15" s="1"/>
  <c r="N63" i="15"/>
  <c r="E28" i="19"/>
  <c r="B97" i="11"/>
  <c r="C97" i="11" s="1"/>
  <c r="N97" i="15"/>
  <c r="F99" i="19"/>
  <c r="G94" i="19"/>
  <c r="G94" i="11" s="1"/>
  <c r="F92" i="19"/>
  <c r="G87" i="19"/>
  <c r="G87" i="11" s="1"/>
  <c r="G80" i="19"/>
  <c r="G80" i="11" s="1"/>
  <c r="E77" i="19"/>
  <c r="F67" i="19"/>
  <c r="G62" i="19"/>
  <c r="G62" i="11" s="1"/>
  <c r="F60" i="19"/>
  <c r="G55" i="19"/>
  <c r="G55" i="11" s="1"/>
  <c r="F43" i="19"/>
  <c r="E19" i="19"/>
  <c r="F19" i="19"/>
  <c r="G19" i="19" s="1"/>
  <c r="G19" i="11" s="1"/>
  <c r="D13" i="19"/>
  <c r="F13" i="19" s="1"/>
  <c r="G13" i="19" s="1"/>
  <c r="G13" i="11" s="1"/>
  <c r="E13" i="19"/>
  <c r="B102" i="11"/>
  <c r="C102" i="11" s="1"/>
  <c r="N102" i="15"/>
  <c r="D102" i="15"/>
  <c r="F102" i="15" s="1"/>
  <c r="B94" i="11"/>
  <c r="C94" i="11" s="1"/>
  <c r="N94" i="15"/>
  <c r="D94" i="15"/>
  <c r="F94" i="15" s="1"/>
  <c r="B86" i="11"/>
  <c r="C86" i="11" s="1"/>
  <c r="N86" i="15"/>
  <c r="D86" i="15"/>
  <c r="B78" i="11"/>
  <c r="N78" i="15"/>
  <c r="B70" i="11"/>
  <c r="N70" i="15"/>
  <c r="B62" i="11"/>
  <c r="N62" i="15"/>
  <c r="D62" i="15"/>
  <c r="F62" i="15" s="1"/>
  <c r="B54" i="11"/>
  <c r="N54" i="15"/>
  <c r="D54" i="15"/>
  <c r="F54" i="15" s="1"/>
  <c r="B46" i="11"/>
  <c r="N46" i="15"/>
  <c r="D46" i="15"/>
  <c r="F46" i="15" s="1"/>
  <c r="B38" i="11"/>
  <c r="N38" i="15"/>
  <c r="D38" i="15"/>
  <c r="F38" i="15" s="1"/>
  <c r="B30" i="11"/>
  <c r="N30" i="15"/>
  <c r="D30" i="15"/>
  <c r="B22" i="11"/>
  <c r="N22" i="15"/>
  <c r="D22" i="15"/>
  <c r="B14" i="11"/>
  <c r="N14" i="15"/>
  <c r="D78" i="15"/>
  <c r="F78" i="15" s="1"/>
  <c r="D30" i="19"/>
  <c r="F30" i="19" s="1"/>
  <c r="G100" i="19"/>
  <c r="G100" i="11" s="1"/>
  <c r="F80" i="19"/>
  <c r="G75" i="19"/>
  <c r="G75" i="11" s="1"/>
  <c r="G68" i="19"/>
  <c r="G68" i="11" s="1"/>
  <c r="E48" i="19"/>
  <c r="G48" i="19"/>
  <c r="G48" i="11" s="1"/>
  <c r="D37" i="19"/>
  <c r="G37" i="19"/>
  <c r="G37" i="11" s="1"/>
  <c r="D29" i="19"/>
  <c r="D27" i="19"/>
  <c r="F27" i="19" s="1"/>
  <c r="G27" i="19" s="1"/>
  <c r="G27" i="11" s="1"/>
  <c r="D23" i="19"/>
  <c r="F23" i="19" s="1"/>
  <c r="E11" i="19"/>
  <c r="D9" i="19"/>
  <c r="F9" i="19" s="1"/>
  <c r="G9" i="19" s="1"/>
  <c r="G9" i="11" s="1"/>
  <c r="E9" i="19"/>
  <c r="N91" i="15"/>
  <c r="N71" i="15"/>
  <c r="F98" i="14"/>
  <c r="E91" i="14"/>
  <c r="C91" i="14"/>
  <c r="F91" i="14" s="1"/>
  <c r="H89" i="14"/>
  <c r="F57" i="14"/>
  <c r="B203" i="11"/>
  <c r="C203" i="11" s="1"/>
  <c r="N203" i="15"/>
  <c r="D89" i="15"/>
  <c r="F89" i="15" s="1"/>
  <c r="G102" i="19"/>
  <c r="G102" i="11" s="1"/>
  <c r="E85" i="19"/>
  <c r="E82" i="19"/>
  <c r="G70" i="19"/>
  <c r="G70" i="11" s="1"/>
  <c r="E50" i="19"/>
  <c r="G47" i="19"/>
  <c r="G47" i="11" s="1"/>
  <c r="E26" i="19"/>
  <c r="D22" i="19"/>
  <c r="F22" i="19" s="1"/>
  <c r="G22" i="19" s="1"/>
  <c r="G22" i="11" s="1"/>
  <c r="D20" i="19"/>
  <c r="F20" i="19" s="1"/>
  <c r="G20" i="19" s="1"/>
  <c r="G20" i="11" s="1"/>
  <c r="D97" i="15"/>
  <c r="C24" i="14"/>
  <c r="F24" i="14" s="1"/>
  <c r="P24" i="14"/>
  <c r="C57" i="11"/>
  <c r="E57" i="11" s="1"/>
  <c r="B41" i="11"/>
  <c r="N41" i="15"/>
  <c r="B33" i="11"/>
  <c r="N33" i="15"/>
  <c r="N25" i="15"/>
  <c r="B25" i="11"/>
  <c r="N17" i="15"/>
  <c r="B17" i="11"/>
  <c r="N9" i="15"/>
  <c r="B9" i="11"/>
  <c r="D82" i="15"/>
  <c r="D73" i="15"/>
  <c r="D36" i="15"/>
  <c r="F36" i="15" s="1"/>
  <c r="D18" i="15"/>
  <c r="F18" i="15" s="1"/>
  <c r="D9" i="15"/>
  <c r="N77" i="15"/>
  <c r="N69" i="15"/>
  <c r="N61" i="15"/>
  <c r="N53" i="15"/>
  <c r="N10" i="15"/>
  <c r="E203" i="14"/>
  <c r="C73" i="14"/>
  <c r="P73" i="14"/>
  <c r="E73" i="14"/>
  <c r="F73" i="14"/>
  <c r="H73" i="14" s="1"/>
  <c r="B104" i="11"/>
  <c r="C104" i="11" s="1"/>
  <c r="N104" i="15"/>
  <c r="B96" i="11"/>
  <c r="C96" i="11" s="1"/>
  <c r="N96" i="15"/>
  <c r="B88" i="11"/>
  <c r="C88" i="11" s="1"/>
  <c r="N88" i="15"/>
  <c r="B80" i="11"/>
  <c r="C80" i="11" s="1"/>
  <c r="N80" i="15"/>
  <c r="B72" i="11"/>
  <c r="N72" i="15"/>
  <c r="B64" i="11"/>
  <c r="N64" i="15"/>
  <c r="B56" i="11"/>
  <c r="N56" i="15"/>
  <c r="B48" i="11"/>
  <c r="N48" i="15"/>
  <c r="B40" i="11"/>
  <c r="N40" i="15"/>
  <c r="B32" i="11"/>
  <c r="N32" i="15"/>
  <c r="B24" i="11"/>
  <c r="B16" i="11"/>
  <c r="N16" i="15"/>
  <c r="B8" i="11"/>
  <c r="D81" i="15"/>
  <c r="D72" i="15"/>
  <c r="D53" i="15"/>
  <c r="F53" i="15" s="1"/>
  <c r="D44" i="15"/>
  <c r="F44" i="15" s="1"/>
  <c r="D8" i="15"/>
  <c r="F8" i="15" s="1"/>
  <c r="N24" i="15"/>
  <c r="C94" i="14"/>
  <c r="C72" i="14"/>
  <c r="P72" i="14"/>
  <c r="E60" i="14"/>
  <c r="C57" i="14"/>
  <c r="E57" i="14"/>
  <c r="P57" i="14"/>
  <c r="F38" i="19"/>
  <c r="E16" i="19"/>
  <c r="B101" i="11"/>
  <c r="C101" i="11" s="1"/>
  <c r="B93" i="11"/>
  <c r="C93" i="11" s="1"/>
  <c r="B85" i="11"/>
  <c r="C85" i="11" s="1"/>
  <c r="B77" i="11"/>
  <c r="C77" i="11" s="1"/>
  <c r="G67" i="17"/>
  <c r="B69" i="11"/>
  <c r="C69" i="11" s="1"/>
  <c r="B61" i="11"/>
  <c r="B53" i="11"/>
  <c r="B45" i="11"/>
  <c r="N45" i="15"/>
  <c r="B37" i="11"/>
  <c r="N37" i="15"/>
  <c r="N29" i="15"/>
  <c r="B29" i="11"/>
  <c r="N21" i="15"/>
  <c r="B21" i="11"/>
  <c r="N13" i="15"/>
  <c r="B13" i="11"/>
  <c r="D77" i="15"/>
  <c r="F77" i="15" s="1"/>
  <c r="D59" i="15"/>
  <c r="F59" i="15" s="1"/>
  <c r="D32" i="15"/>
  <c r="D13" i="15"/>
  <c r="F13" i="15" s="1"/>
  <c r="N81" i="15"/>
  <c r="N73" i="15"/>
  <c r="N65" i="15"/>
  <c r="N57" i="15"/>
  <c r="N49" i="15"/>
  <c r="F85" i="14"/>
  <c r="E85" i="14"/>
  <c r="F31" i="19"/>
  <c r="G31" i="19" s="1"/>
  <c r="G31" i="11" s="1"/>
  <c r="B100" i="11"/>
  <c r="C100" i="11" s="1"/>
  <c r="N100" i="15"/>
  <c r="B92" i="11"/>
  <c r="C92" i="11" s="1"/>
  <c r="N92" i="15"/>
  <c r="B84" i="11"/>
  <c r="C84" i="11" s="1"/>
  <c r="N84" i="15"/>
  <c r="B76" i="11"/>
  <c r="N76" i="15"/>
  <c r="B68" i="11"/>
  <c r="N68" i="15"/>
  <c r="B60" i="11"/>
  <c r="N60" i="15"/>
  <c r="B52" i="11"/>
  <c r="N52" i="15"/>
  <c r="B44" i="11"/>
  <c r="N44" i="15"/>
  <c r="B36" i="11"/>
  <c r="N36" i="15"/>
  <c r="B28" i="11"/>
  <c r="B20" i="11"/>
  <c r="B12" i="11"/>
  <c r="D85" i="15"/>
  <c r="D76" i="15"/>
  <c r="D67" i="15"/>
  <c r="F67" i="15" s="1"/>
  <c r="D40" i="15"/>
  <c r="D21" i="15"/>
  <c r="F21" i="15" s="1"/>
  <c r="D12" i="15"/>
  <c r="N26" i="15"/>
  <c r="P98" i="14"/>
  <c r="C98" i="14"/>
  <c r="E98" i="14"/>
  <c r="F69" i="14"/>
  <c r="H69" i="14" s="1"/>
  <c r="E69" i="14"/>
  <c r="C69" i="14"/>
  <c r="E59" i="11"/>
  <c r="C59" i="11"/>
  <c r="E51" i="11"/>
  <c r="B43" i="11"/>
  <c r="N43" i="15"/>
  <c r="B35" i="11"/>
  <c r="N35" i="15"/>
  <c r="N27" i="15"/>
  <c r="B27" i="11"/>
  <c r="N19" i="15"/>
  <c r="B19" i="11"/>
  <c r="N11" i="15"/>
  <c r="B11" i="11"/>
  <c r="D101" i="15"/>
  <c r="F101" i="15" s="1"/>
  <c r="D93" i="15"/>
  <c r="F93" i="15" s="1"/>
  <c r="D84" i="15"/>
  <c r="F84" i="15" s="1"/>
  <c r="D75" i="15"/>
  <c r="F75" i="15" s="1"/>
  <c r="D57" i="15"/>
  <c r="D48" i="15"/>
  <c r="F48" i="15" s="1"/>
  <c r="D29" i="15"/>
  <c r="F29" i="15" s="1"/>
  <c r="D20" i="15"/>
  <c r="F20" i="15" s="1"/>
  <c r="D11" i="15"/>
  <c r="F11" i="15" s="1"/>
  <c r="N83" i="15"/>
  <c r="N75" i="15"/>
  <c r="N67" i="15"/>
  <c r="N59" i="15"/>
  <c r="N51" i="15"/>
  <c r="P203" i="14"/>
  <c r="E68" i="14"/>
  <c r="F68" i="14"/>
  <c r="H68" i="14" s="1"/>
  <c r="E17" i="19"/>
  <c r="B98" i="11"/>
  <c r="N98" i="15"/>
  <c r="B90" i="11"/>
  <c r="C90" i="11" s="1"/>
  <c r="N90" i="15"/>
  <c r="B82" i="11"/>
  <c r="C82" i="11" s="1"/>
  <c r="N82" i="15"/>
  <c r="B74" i="11"/>
  <c r="N74" i="15"/>
  <c r="B66" i="11"/>
  <c r="N66" i="15"/>
  <c r="B58" i="11"/>
  <c r="N58" i="15"/>
  <c r="B50" i="11"/>
  <c r="N50" i="15"/>
  <c r="B42" i="11"/>
  <c r="N42" i="15"/>
  <c r="B34" i="11"/>
  <c r="N34" i="15"/>
  <c r="B26" i="11"/>
  <c r="B18" i="11"/>
  <c r="B10" i="11"/>
  <c r="D100" i="15"/>
  <c r="D92" i="15"/>
  <c r="F92" i="15" s="1"/>
  <c r="D83" i="15"/>
  <c r="F83" i="15" s="1"/>
  <c r="D74" i="15"/>
  <c r="F74" i="15" s="1"/>
  <c r="D65" i="15"/>
  <c r="D56" i="15"/>
  <c r="D37" i="15"/>
  <c r="F37" i="15" s="1"/>
  <c r="D28" i="15"/>
  <c r="F28" i="15" s="1"/>
  <c r="D10" i="15"/>
  <c r="N101" i="15"/>
  <c r="N85" i="15"/>
  <c r="C203" i="14"/>
  <c r="F203" i="14" s="1"/>
  <c r="C88" i="14"/>
  <c r="P88" i="14"/>
  <c r="P58" i="14"/>
  <c r="E58" i="14"/>
  <c r="P34" i="14"/>
  <c r="E34" i="14"/>
  <c r="P75" i="14"/>
  <c r="C75" i="14"/>
  <c r="F75" i="14" s="1"/>
  <c r="E74" i="14"/>
  <c r="P74" i="14"/>
  <c r="P50" i="14"/>
  <c r="E50" i="14"/>
  <c r="C17" i="14"/>
  <c r="F17" i="14" s="1"/>
  <c r="H17" i="14" s="1"/>
  <c r="P17" i="14"/>
  <c r="E17" i="14"/>
  <c r="F101" i="14"/>
  <c r="E101" i="14"/>
  <c r="F99" i="14"/>
  <c r="P97" i="14"/>
  <c r="E84" i="14"/>
  <c r="F49" i="14"/>
  <c r="H49" i="14" s="1"/>
  <c r="P49" i="14"/>
  <c r="C49" i="14"/>
  <c r="E49" i="14"/>
  <c r="C21" i="14"/>
  <c r="F21" i="14" s="1"/>
  <c r="E21" i="14"/>
  <c r="C104" i="14"/>
  <c r="F104" i="14" s="1"/>
  <c r="C93" i="14"/>
  <c r="F93" i="14" s="1"/>
  <c r="C27" i="14"/>
  <c r="F27" i="14" s="1"/>
  <c r="E27" i="14"/>
  <c r="C11" i="14"/>
  <c r="F11" i="14" s="1"/>
  <c r="H11" i="14" s="1"/>
  <c r="E11" i="14"/>
  <c r="P10" i="14"/>
  <c r="C10" i="14"/>
  <c r="F10" i="14" s="1"/>
  <c r="E10" i="14"/>
  <c r="F29" i="14"/>
  <c r="H29" i="14" s="1"/>
  <c r="F19" i="14"/>
  <c r="F18" i="14"/>
  <c r="H18" i="14" s="1"/>
  <c r="E9" i="14"/>
  <c r="F81" i="14"/>
  <c r="F61" i="14"/>
  <c r="F53" i="14"/>
  <c r="F45" i="14"/>
  <c r="E41" i="14"/>
  <c r="F37" i="14"/>
  <c r="E19" i="14"/>
  <c r="E18" i="14"/>
  <c r="F13" i="14"/>
  <c r="F44" i="14"/>
  <c r="P32" i="14"/>
  <c r="P8" i="14"/>
  <c r="F77" i="14"/>
  <c r="E52" i="14"/>
  <c r="E44" i="14"/>
  <c r="E36" i="14"/>
  <c r="F25" i="14"/>
  <c r="H25" i="14" s="1"/>
  <c r="C22" i="14"/>
  <c r="F22" i="14" s="1"/>
  <c r="E12" i="14"/>
  <c r="P42" i="14"/>
  <c r="P41" i="14"/>
  <c r="P40" i="14"/>
  <c r="E29" i="14"/>
  <c r="E26" i="14"/>
  <c r="P18" i="14"/>
  <c r="E13" i="14"/>
  <c r="M90" i="19"/>
  <c r="M75" i="19"/>
  <c r="M61" i="19"/>
  <c r="M43" i="19"/>
  <c r="M32" i="19"/>
  <c r="M23" i="19"/>
  <c r="M9" i="19"/>
  <c r="M81" i="19"/>
  <c r="M78" i="19"/>
  <c r="M49" i="19"/>
  <c r="M38" i="19"/>
  <c r="M35" i="19"/>
  <c r="M21" i="19"/>
  <c r="M12" i="19"/>
  <c r="M98" i="19"/>
  <c r="M83" i="19"/>
  <c r="M76" i="19"/>
  <c r="M69" i="19"/>
  <c r="M51" i="19"/>
  <c r="M44" i="19"/>
  <c r="M33" i="19"/>
  <c r="M18" i="19"/>
  <c r="M15" i="19"/>
  <c r="M103" i="19"/>
  <c r="M89" i="19"/>
  <c r="M86" i="19"/>
  <c r="M71" i="19"/>
  <c r="M57" i="19"/>
  <c r="M54" i="19"/>
  <c r="M36" i="19"/>
  <c r="M30" i="19"/>
  <c r="M27" i="19"/>
  <c r="M13" i="19"/>
  <c r="M45" i="19"/>
  <c r="M84" i="19"/>
  <c r="M74" i="19"/>
  <c r="M59" i="19"/>
  <c r="M39" i="19"/>
  <c r="M10" i="19"/>
  <c r="M97" i="19"/>
  <c r="M99" i="19"/>
  <c r="M85" i="19"/>
  <c r="M91" i="19"/>
  <c r="M77" i="19"/>
  <c r="M52" i="19"/>
  <c r="M42" i="19"/>
  <c r="M25" i="19"/>
  <c r="M94" i="19"/>
  <c r="M79" i="19"/>
  <c r="M65" i="19"/>
  <c r="M62" i="19"/>
  <c r="M47" i="19"/>
  <c r="M37" i="19"/>
  <c r="M28" i="19"/>
  <c r="M22" i="19"/>
  <c r="M19" i="19"/>
  <c r="M92" i="19"/>
  <c r="M82" i="19"/>
  <c r="M67" i="19"/>
  <c r="M60" i="19"/>
  <c r="M53" i="19"/>
  <c r="M50" i="19"/>
  <c r="M34" i="19"/>
  <c r="M31" i="19"/>
  <c r="M17" i="19"/>
  <c r="M203" i="19"/>
  <c r="M102" i="19"/>
  <c r="M87" i="19"/>
  <c r="M73" i="19"/>
  <c r="M70" i="19"/>
  <c r="M55" i="19"/>
  <c r="M29" i="19"/>
  <c r="M20" i="19"/>
  <c r="M14" i="19"/>
  <c r="M11" i="19"/>
  <c r="M100" i="19"/>
  <c r="M93" i="19"/>
  <c r="M68" i="19"/>
  <c r="M58" i="19"/>
  <c r="M41" i="19"/>
  <c r="M26" i="19"/>
  <c r="M95" i="19"/>
  <c r="M63" i="19"/>
  <c r="M46" i="19"/>
  <c r="M101" i="19"/>
  <c r="M66" i="19"/>
  <c r="M104" i="19"/>
  <c r="M96" i="19"/>
  <c r="M88" i="19"/>
  <c r="M80" i="19"/>
  <c r="M72" i="19"/>
  <c r="M64" i="19"/>
  <c r="M56" i="19"/>
  <c r="M48" i="19"/>
  <c r="M40" i="19"/>
  <c r="M24" i="19"/>
  <c r="M16" i="19"/>
  <c r="M8" i="19"/>
  <c r="E75" i="11"/>
  <c r="E73" i="11"/>
  <c r="C23" i="14"/>
  <c r="F23" i="14" s="1"/>
  <c r="E23" i="14"/>
  <c r="P23" i="14"/>
  <c r="E46" i="14"/>
  <c r="F46" i="14"/>
  <c r="H46" i="14" s="1"/>
  <c r="P46" i="14"/>
  <c r="C39" i="14"/>
  <c r="F39" i="14" s="1"/>
  <c r="H39" i="14" s="1"/>
  <c r="E39" i="14"/>
  <c r="P39" i="14"/>
  <c r="E94" i="14"/>
  <c r="F94" i="14"/>
  <c r="H94" i="14" s="1"/>
  <c r="P94" i="14"/>
  <c r="C79" i="14"/>
  <c r="E79" i="14"/>
  <c r="F79" i="14"/>
  <c r="P79" i="14"/>
  <c r="C31" i="14"/>
  <c r="F31" i="14" s="1"/>
  <c r="E31" i="14"/>
  <c r="P31" i="14"/>
  <c r="C15" i="14"/>
  <c r="F15" i="14" s="1"/>
  <c r="H15" i="14" s="1"/>
  <c r="E15" i="14"/>
  <c r="P15" i="14"/>
  <c r="C63" i="14"/>
  <c r="E63" i="14"/>
  <c r="F63" i="14"/>
  <c r="P63" i="14"/>
  <c r="E86" i="14"/>
  <c r="F86" i="14"/>
  <c r="P86" i="14"/>
  <c r="E62" i="14"/>
  <c r="F62" i="14"/>
  <c r="P62" i="14"/>
  <c r="C55" i="14"/>
  <c r="F55" i="14" s="1"/>
  <c r="E55" i="14"/>
  <c r="P55" i="14"/>
  <c r="C87" i="14"/>
  <c r="E87" i="14"/>
  <c r="F87" i="14"/>
  <c r="P87" i="14"/>
  <c r="C103" i="14"/>
  <c r="E103" i="14"/>
  <c r="F103" i="14"/>
  <c r="P103" i="14"/>
  <c r="E38" i="14"/>
  <c r="F38" i="14"/>
  <c r="H38" i="14" s="1"/>
  <c r="P38" i="14"/>
  <c r="E78" i="14"/>
  <c r="F78" i="14"/>
  <c r="H78" i="14" s="1"/>
  <c r="P78" i="14"/>
  <c r="C71" i="14"/>
  <c r="F71" i="14" s="1"/>
  <c r="E71" i="14"/>
  <c r="P71" i="14"/>
  <c r="E30" i="14"/>
  <c r="F30" i="14"/>
  <c r="H30" i="14" s="1"/>
  <c r="P30" i="14"/>
  <c r="E54" i="14"/>
  <c r="F54" i="14"/>
  <c r="P54" i="14"/>
  <c r="C47" i="14"/>
  <c r="F47" i="14" s="1"/>
  <c r="E47" i="14"/>
  <c r="P47" i="14"/>
  <c r="E70" i="14"/>
  <c r="P70" i="14"/>
  <c r="E102" i="14"/>
  <c r="F102" i="14"/>
  <c r="H102" i="14" s="1"/>
  <c r="P102" i="14"/>
  <c r="C95" i="14"/>
  <c r="F95" i="14" s="1"/>
  <c r="E95" i="14"/>
  <c r="P95" i="14"/>
  <c r="C70" i="14"/>
  <c r="F70" i="14" s="1"/>
  <c r="C100" i="14"/>
  <c r="F100" i="14" s="1"/>
  <c r="H100" i="14" s="1"/>
  <c r="C92" i="14"/>
  <c r="F92" i="14" s="1"/>
  <c r="C84" i="14"/>
  <c r="F84" i="14" s="1"/>
  <c r="C76" i="14"/>
  <c r="F76" i="14" s="1"/>
  <c r="C68" i="14"/>
  <c r="C60" i="14"/>
  <c r="F60" i="14" s="1"/>
  <c r="C52" i="14"/>
  <c r="F52" i="14" s="1"/>
  <c r="C44" i="14"/>
  <c r="C36" i="14"/>
  <c r="F36" i="14" s="1"/>
  <c r="C28" i="14"/>
  <c r="F28" i="14" s="1"/>
  <c r="C20" i="14"/>
  <c r="F20" i="14" s="1"/>
  <c r="C12" i="14"/>
  <c r="F12" i="14" s="1"/>
  <c r="P22" i="14"/>
  <c r="P14" i="14"/>
  <c r="P101" i="14"/>
  <c r="P93" i="14"/>
  <c r="C90" i="14"/>
  <c r="F90" i="14" s="1"/>
  <c r="F88" i="14"/>
  <c r="P85" i="14"/>
  <c r="C82" i="14"/>
  <c r="F82" i="14" s="1"/>
  <c r="F80" i="14"/>
  <c r="P77" i="14"/>
  <c r="C74" i="14"/>
  <c r="F74" i="14" s="1"/>
  <c r="F72" i="14"/>
  <c r="H72" i="14" s="1"/>
  <c r="P69" i="14"/>
  <c r="C66" i="14"/>
  <c r="F66" i="14" s="1"/>
  <c r="F64" i="14"/>
  <c r="P61" i="14"/>
  <c r="C58" i="14"/>
  <c r="F58" i="14" s="1"/>
  <c r="H58" i="14" s="1"/>
  <c r="F56" i="14"/>
  <c r="P53" i="14"/>
  <c r="C50" i="14"/>
  <c r="F50" i="14" s="1"/>
  <c r="H50" i="14" s="1"/>
  <c r="F48" i="14"/>
  <c r="P45" i="14"/>
  <c r="C42" i="14"/>
  <c r="F42" i="14" s="1"/>
  <c r="F40" i="14"/>
  <c r="P37" i="14"/>
  <c r="C34" i="14"/>
  <c r="F34" i="14" s="1"/>
  <c r="H34" i="14" s="1"/>
  <c r="E33" i="14"/>
  <c r="F32" i="14"/>
  <c r="H32" i="14" s="1"/>
  <c r="P29" i="14"/>
  <c r="C26" i="14"/>
  <c r="F26" i="14" s="1"/>
  <c r="E25" i="14"/>
  <c r="P21" i="14"/>
  <c r="P13" i="14"/>
  <c r="P100" i="14"/>
  <c r="E96" i="14"/>
  <c r="P92" i="14"/>
  <c r="E88" i="14"/>
  <c r="P84" i="14"/>
  <c r="E80" i="14"/>
  <c r="P76" i="14"/>
  <c r="E72" i="14"/>
  <c r="P68" i="14"/>
  <c r="E64" i="14"/>
  <c r="P60" i="14"/>
  <c r="E56" i="14"/>
  <c r="P52" i="14"/>
  <c r="E48" i="14"/>
  <c r="P44" i="14"/>
  <c r="E40" i="14"/>
  <c r="P36" i="14"/>
  <c r="E32" i="14"/>
  <c r="P28" i="14"/>
  <c r="E24" i="14"/>
  <c r="P20" i="14"/>
  <c r="E16" i="14"/>
  <c r="P12" i="14"/>
  <c r="E8" i="14"/>
  <c r="P99" i="14"/>
  <c r="P91" i="14"/>
  <c r="P27" i="14"/>
  <c r="P19" i="14"/>
  <c r="P11" i="14"/>
  <c r="D102" i="19"/>
  <c r="F102" i="19" s="1"/>
  <c r="D98" i="19"/>
  <c r="F98" i="19" s="1"/>
  <c r="D94" i="19"/>
  <c r="F94" i="19" s="1"/>
  <c r="D90" i="19"/>
  <c r="F90" i="19" s="1"/>
  <c r="D86" i="19"/>
  <c r="F86" i="19" s="1"/>
  <c r="D82" i="19"/>
  <c r="F82" i="19" s="1"/>
  <c r="D78" i="19"/>
  <c r="F78" i="19" s="1"/>
  <c r="D74" i="19"/>
  <c r="F74" i="19" s="1"/>
  <c r="D70" i="19"/>
  <c r="D66" i="19"/>
  <c r="F66" i="19" s="1"/>
  <c r="D62" i="19"/>
  <c r="F62" i="19" s="1"/>
  <c r="D58" i="19"/>
  <c r="F58" i="19" s="1"/>
  <c r="D54" i="19"/>
  <c r="F54" i="19" s="1"/>
  <c r="D50" i="19"/>
  <c r="F50" i="19" s="1"/>
  <c r="D46" i="19"/>
  <c r="F46" i="19" s="1"/>
  <c r="D42" i="19"/>
  <c r="F42" i="19" s="1"/>
  <c r="G203" i="19"/>
  <c r="G203" i="11" s="1"/>
  <c r="G101" i="19"/>
  <c r="G101" i="11" s="1"/>
  <c r="G97" i="19"/>
  <c r="G97" i="11" s="1"/>
  <c r="G93" i="19"/>
  <c r="G93" i="11" s="1"/>
  <c r="G89" i="19"/>
  <c r="G89" i="11" s="1"/>
  <c r="G85" i="19"/>
  <c r="G85" i="11" s="1"/>
  <c r="G81" i="19"/>
  <c r="G81" i="11" s="1"/>
  <c r="G77" i="19"/>
  <c r="G77" i="11" s="1"/>
  <c r="G73" i="19"/>
  <c r="G73" i="11" s="1"/>
  <c r="G69" i="19"/>
  <c r="G69" i="11" s="1"/>
  <c r="G65" i="19"/>
  <c r="G65" i="11" s="1"/>
  <c r="G61" i="19"/>
  <c r="G61" i="11" s="1"/>
  <c r="G57" i="19"/>
  <c r="G57" i="11" s="1"/>
  <c r="G53" i="19"/>
  <c r="G53" i="11" s="1"/>
  <c r="G49" i="19"/>
  <c r="G49" i="11" s="1"/>
  <c r="G45" i="19"/>
  <c r="G45" i="11" s="1"/>
  <c r="F203" i="19"/>
  <c r="F101" i="19"/>
  <c r="F97" i="19"/>
  <c r="F93" i="19"/>
  <c r="F89" i="19"/>
  <c r="F85" i="19"/>
  <c r="F81" i="19"/>
  <c r="F77" i="19"/>
  <c r="F73" i="19"/>
  <c r="F69" i="19"/>
  <c r="F65" i="19"/>
  <c r="F61" i="19"/>
  <c r="F57" i="19"/>
  <c r="F53" i="19"/>
  <c r="F49" i="19"/>
  <c r="F45" i="19"/>
  <c r="F41" i="19"/>
  <c r="F37" i="19"/>
  <c r="F29" i="19"/>
  <c r="G29" i="19" s="1"/>
  <c r="G29" i="11" s="1"/>
  <c r="F25" i="19"/>
  <c r="G25" i="19" s="1"/>
  <c r="G25" i="11" s="1"/>
  <c r="F21" i="19"/>
  <c r="G21" i="19" s="1"/>
  <c r="G21" i="11" s="1"/>
  <c r="F17" i="19"/>
  <c r="G17" i="19" s="1"/>
  <c r="G17" i="11" s="1"/>
  <c r="C12" i="1"/>
  <c r="C11" i="1"/>
  <c r="E67" i="11" l="1"/>
  <c r="E83" i="11"/>
  <c r="E65" i="11"/>
  <c r="E81" i="11"/>
  <c r="F8" i="14"/>
  <c r="F9" i="14"/>
  <c r="R8" i="15"/>
  <c r="H34" i="19"/>
  <c r="H32" i="19"/>
  <c r="F28" i="19"/>
  <c r="G28" i="19" s="1"/>
  <c r="G28" i="11" s="1"/>
  <c r="H27" i="19"/>
  <c r="H26" i="19"/>
  <c r="H24" i="19"/>
  <c r="H22" i="19"/>
  <c r="H16" i="19"/>
  <c r="H15" i="19"/>
  <c r="H14" i="19"/>
  <c r="H13" i="19"/>
  <c r="H12" i="19"/>
  <c r="H8" i="19"/>
  <c r="H11" i="19"/>
  <c r="F10" i="19"/>
  <c r="G10" i="19" s="1"/>
  <c r="G10" i="11" s="1"/>
  <c r="H9" i="19"/>
  <c r="E104" i="11"/>
  <c r="E79" i="11"/>
  <c r="E94" i="11"/>
  <c r="E97" i="11"/>
  <c r="E103" i="11"/>
  <c r="G35" i="17"/>
  <c r="G53" i="17"/>
  <c r="G69" i="17"/>
  <c r="G57" i="17"/>
  <c r="E71" i="11"/>
  <c r="G19" i="17"/>
  <c r="G99" i="17"/>
  <c r="G95" i="17"/>
  <c r="G93" i="17"/>
  <c r="G73" i="17"/>
  <c r="G59" i="17"/>
  <c r="G201" i="17"/>
  <c r="G17" i="17"/>
  <c r="G33" i="17"/>
  <c r="G101" i="17"/>
  <c r="G65" i="17"/>
  <c r="G43" i="17"/>
  <c r="G75" i="17"/>
  <c r="G81" i="17"/>
  <c r="G25" i="17"/>
  <c r="G91" i="17"/>
  <c r="G13" i="17"/>
  <c r="E80" i="11"/>
  <c r="G21" i="17"/>
  <c r="G45" i="17"/>
  <c r="G61" i="17"/>
  <c r="G85" i="17"/>
  <c r="G87" i="17"/>
  <c r="G11" i="17"/>
  <c r="G27" i="17"/>
  <c r="G51" i="17"/>
  <c r="G83" i="17"/>
  <c r="G77" i="17"/>
  <c r="G41" i="17"/>
  <c r="E96" i="11"/>
  <c r="E77" i="11"/>
  <c r="E100" i="11"/>
  <c r="E87" i="11"/>
  <c r="E102" i="11"/>
  <c r="E84" i="11"/>
  <c r="E99" i="11"/>
  <c r="E86" i="11"/>
  <c r="E88" i="11"/>
  <c r="E69" i="11"/>
  <c r="E85" i="11"/>
  <c r="E95" i="11"/>
  <c r="E101" i="11"/>
  <c r="E90" i="11"/>
  <c r="E203" i="11"/>
  <c r="E93" i="11"/>
  <c r="H52" i="14"/>
  <c r="H23" i="14"/>
  <c r="F23" i="15"/>
  <c r="H40" i="14"/>
  <c r="C76" i="11"/>
  <c r="E76" i="11" s="1"/>
  <c r="H22" i="14"/>
  <c r="H42" i="14"/>
  <c r="H36" i="14"/>
  <c r="H95" i="14"/>
  <c r="H19" i="14"/>
  <c r="C26" i="11"/>
  <c r="E26" i="11" s="1"/>
  <c r="F32" i="15"/>
  <c r="C21" i="11"/>
  <c r="E21" i="11" s="1"/>
  <c r="C37" i="11"/>
  <c r="E37" i="11" s="1"/>
  <c r="F97" i="15"/>
  <c r="C78" i="11"/>
  <c r="E78" i="11" s="1"/>
  <c r="C23" i="11"/>
  <c r="E23" i="11" s="1"/>
  <c r="F63" i="15"/>
  <c r="H103" i="14"/>
  <c r="H31" i="14"/>
  <c r="H77" i="14"/>
  <c r="H80" i="14"/>
  <c r="H71" i="14"/>
  <c r="H55" i="14"/>
  <c r="H86" i="14"/>
  <c r="H101" i="14"/>
  <c r="C50" i="11"/>
  <c r="E50" i="11" s="1"/>
  <c r="C98" i="11"/>
  <c r="E98" i="11"/>
  <c r="E64" i="11"/>
  <c r="C64" i="11"/>
  <c r="F30" i="15"/>
  <c r="C38" i="11"/>
  <c r="E38" i="11" s="1"/>
  <c r="C47" i="11"/>
  <c r="E47" i="11" s="1"/>
  <c r="H28" i="14"/>
  <c r="C61" i="11"/>
  <c r="E61" i="11" s="1"/>
  <c r="H64" i="14"/>
  <c r="H82" i="14"/>
  <c r="H44" i="14"/>
  <c r="H45" i="14"/>
  <c r="H93" i="14"/>
  <c r="H21" i="14"/>
  <c r="F72" i="15"/>
  <c r="C24" i="11"/>
  <c r="E24" i="11" s="1"/>
  <c r="H91" i="14"/>
  <c r="F39" i="15"/>
  <c r="H84" i="14"/>
  <c r="F56" i="15"/>
  <c r="E52" i="11"/>
  <c r="C52" i="11"/>
  <c r="H48" i="14"/>
  <c r="H66" i="14"/>
  <c r="H60" i="14"/>
  <c r="H70" i="14"/>
  <c r="H47" i="14"/>
  <c r="H87" i="14"/>
  <c r="H79" i="14"/>
  <c r="F10" i="15"/>
  <c r="R10" i="15" s="1"/>
  <c r="F100" i="15"/>
  <c r="E45" i="11"/>
  <c r="C45" i="11"/>
  <c r="F82" i="15"/>
  <c r="C54" i="11"/>
  <c r="E54" i="11" s="1"/>
  <c r="F103" i="15"/>
  <c r="C89" i="11"/>
  <c r="E89" i="11"/>
  <c r="H92" i="14"/>
  <c r="H88" i="14"/>
  <c r="H12" i="14"/>
  <c r="H61" i="14"/>
  <c r="H75" i="14"/>
  <c r="H203" i="14"/>
  <c r="C58" i="11"/>
  <c r="E58" i="11" s="1"/>
  <c r="C14" i="11"/>
  <c r="E14" i="11" s="1"/>
  <c r="F55" i="15"/>
  <c r="H74" i="14"/>
  <c r="H27" i="14"/>
  <c r="F85" i="15"/>
  <c r="C33" i="11"/>
  <c r="E33" i="11" s="1"/>
  <c r="H26" i="14"/>
  <c r="H56" i="14"/>
  <c r="H54" i="14"/>
  <c r="F9" i="15"/>
  <c r="R9" i="15" s="1"/>
  <c r="H57" i="14"/>
  <c r="C91" i="11"/>
  <c r="E91" i="11"/>
  <c r="H90" i="14"/>
  <c r="H76" i="14"/>
  <c r="H62" i="14"/>
  <c r="H63" i="14"/>
  <c r="H81" i="14"/>
  <c r="H10" i="14"/>
  <c r="H104" i="14"/>
  <c r="C8" i="11"/>
  <c r="C32" i="11"/>
  <c r="E32" i="11" s="1"/>
  <c r="H24" i="14"/>
  <c r="H98" i="14"/>
  <c r="F22" i="15"/>
  <c r="H13" i="14"/>
  <c r="H53" i="14"/>
  <c r="H99" i="14"/>
  <c r="E74" i="11"/>
  <c r="C74" i="11"/>
  <c r="C27" i="11"/>
  <c r="E27" i="11" s="1"/>
  <c r="C12" i="11"/>
  <c r="E12" i="11" s="1"/>
  <c r="C36" i="11"/>
  <c r="E36" i="11" s="1"/>
  <c r="F81" i="15"/>
  <c r="C48" i="11"/>
  <c r="E48" i="11" s="1"/>
  <c r="C17" i="11"/>
  <c r="E17" i="11" s="1"/>
  <c r="E62" i="11"/>
  <c r="C62" i="11"/>
  <c r="C39" i="11"/>
  <c r="E39" i="11" s="1"/>
  <c r="C63" i="11"/>
  <c r="E63" i="11" s="1"/>
  <c r="E92" i="11"/>
  <c r="C10" i="11"/>
  <c r="E10" i="11" s="1"/>
  <c r="C34" i="11"/>
  <c r="E34" i="11" s="1"/>
  <c r="F12" i="15"/>
  <c r="C60" i="11"/>
  <c r="E60" i="11" s="1"/>
  <c r="E72" i="11"/>
  <c r="C72" i="11"/>
  <c r="F73" i="15"/>
  <c r="C41" i="11"/>
  <c r="E41" i="11" s="1"/>
  <c r="C30" i="11"/>
  <c r="E30" i="11" s="1"/>
  <c r="C31" i="11"/>
  <c r="E31" i="11" s="1"/>
  <c r="F65" i="15"/>
  <c r="C11" i="11"/>
  <c r="E11" i="11" s="1"/>
  <c r="C35" i="11"/>
  <c r="E35" i="11" s="1"/>
  <c r="F40" i="15"/>
  <c r="C20" i="11"/>
  <c r="E20" i="11" s="1"/>
  <c r="C44" i="11"/>
  <c r="E44" i="11" s="1"/>
  <c r="C13" i="11"/>
  <c r="E13" i="11" s="1"/>
  <c r="C29" i="11"/>
  <c r="E29" i="11" s="1"/>
  <c r="C56" i="11"/>
  <c r="E56" i="11" s="1"/>
  <c r="F86" i="15"/>
  <c r="C55" i="11"/>
  <c r="E55" i="11" s="1"/>
  <c r="F95" i="15"/>
  <c r="E82" i="11"/>
  <c r="C18" i="11"/>
  <c r="E18" i="11" s="1"/>
  <c r="C42" i="11"/>
  <c r="E42" i="11" s="1"/>
  <c r="C68" i="11"/>
  <c r="E68" i="11" s="1"/>
  <c r="H85" i="14"/>
  <c r="C53" i="11"/>
  <c r="E53" i="11" s="1"/>
  <c r="C25" i="11"/>
  <c r="E25" i="11" s="1"/>
  <c r="C22" i="11"/>
  <c r="E22" i="11" s="1"/>
  <c r="C46" i="11"/>
  <c r="E46" i="11" s="1"/>
  <c r="C15" i="11"/>
  <c r="E15" i="11" s="1"/>
  <c r="H20" i="14"/>
  <c r="H37" i="14"/>
  <c r="E66" i="11"/>
  <c r="C66" i="11"/>
  <c r="F57" i="15"/>
  <c r="C19" i="11"/>
  <c r="E19" i="11" s="1"/>
  <c r="C43" i="11"/>
  <c r="E43" i="11" s="1"/>
  <c r="F76" i="15"/>
  <c r="C28" i="11"/>
  <c r="E28" i="11" s="1"/>
  <c r="C16" i="11"/>
  <c r="E16" i="11" s="1"/>
  <c r="C40" i="11"/>
  <c r="E40" i="11" s="1"/>
  <c r="C9" i="11"/>
  <c r="C70" i="11"/>
  <c r="E70" i="11" s="1"/>
  <c r="H9" i="14" l="1"/>
  <c r="T9" i="14"/>
  <c r="E9" i="11" s="1"/>
  <c r="F8" i="17" s="1"/>
  <c r="H8" i="14"/>
  <c r="T8" i="14"/>
  <c r="E8" i="11"/>
  <c r="N5" i="17"/>
  <c r="O5" i="17"/>
  <c r="K7" i="19" l="1"/>
  <c r="O7" i="19" l="1"/>
  <c r="P7" i="19"/>
  <c r="N7" i="19"/>
  <c r="C9" i="1" l="1"/>
  <c r="C7" i="19" l="1"/>
  <c r="L7" i="19" s="1"/>
  <c r="R7" i="19" s="1"/>
  <c r="B7" i="19"/>
  <c r="I6" i="17" l="1"/>
  <c r="I5" i="17"/>
  <c r="D7" i="19"/>
  <c r="E7" i="19"/>
  <c r="B7" i="14"/>
  <c r="M7" i="14" l="1"/>
  <c r="S7" i="14" s="1"/>
  <c r="H7" i="19"/>
  <c r="D7" i="15"/>
  <c r="F7" i="19"/>
  <c r="E7" i="14"/>
  <c r="P7" i="14"/>
  <c r="B7" i="11"/>
  <c r="E6" i="17" l="1"/>
  <c r="E7" i="17"/>
  <c r="F7" i="17" s="1"/>
  <c r="E5" i="17"/>
  <c r="G7" i="19"/>
  <c r="G7" i="11" s="1"/>
  <c r="C8" i="1"/>
  <c r="C7" i="1"/>
  <c r="C6" i="1"/>
  <c r="C15" i="1" l="1"/>
  <c r="F7" i="15"/>
  <c r="N7" i="15"/>
  <c r="R7" i="15" l="1"/>
  <c r="C7" i="14"/>
  <c r="F7" i="14" l="1"/>
  <c r="H7" i="14" l="1"/>
  <c r="T7" i="14" s="1"/>
  <c r="C7" i="11" l="1"/>
  <c r="D5" i="17" s="1"/>
  <c r="R5" i="17" s="1"/>
  <c r="V5" i="17" s="1"/>
  <c r="Q5" i="17" l="1"/>
  <c r="S5" i="17" s="1"/>
  <c r="D6" i="17"/>
  <c r="V6" i="17" s="1"/>
  <c r="D28" i="17"/>
  <c r="D58" i="17"/>
  <c r="D47" i="17"/>
  <c r="D70" i="17"/>
  <c r="D62" i="17"/>
  <c r="D102" i="17"/>
  <c r="D46" i="17"/>
  <c r="D32" i="17"/>
  <c r="D38" i="17"/>
  <c r="D84" i="17"/>
  <c r="D40" i="17"/>
  <c r="D85" i="17"/>
  <c r="D82" i="17"/>
  <c r="D18" i="17"/>
  <c r="D14" i="17"/>
  <c r="D10" i="17"/>
  <c r="D8" i="17"/>
  <c r="G8" i="17" s="1"/>
  <c r="D68" i="17"/>
  <c r="D59" i="17"/>
  <c r="D94" i="17"/>
  <c r="D80" i="17"/>
  <c r="D91" i="17"/>
  <c r="D92" i="17"/>
  <c r="D20" i="17"/>
  <c r="D24" i="17"/>
  <c r="D30" i="17"/>
  <c r="D61" i="17"/>
  <c r="D74" i="17"/>
  <c r="D64" i="17"/>
  <c r="D11" i="17"/>
  <c r="D36" i="17"/>
  <c r="D35" i="17"/>
  <c r="D100" i="17"/>
  <c r="D12" i="17"/>
  <c r="D69" i="17"/>
  <c r="D48" i="17"/>
  <c r="D23" i="17"/>
  <c r="D83" i="17"/>
  <c r="D63" i="17"/>
  <c r="D89" i="17"/>
  <c r="D88" i="17"/>
  <c r="D29" i="17"/>
  <c r="D66" i="17"/>
  <c r="D57" i="17"/>
  <c r="D21" i="17"/>
  <c r="D53" i="17"/>
  <c r="D26" i="17"/>
  <c r="D41" i="17"/>
  <c r="D7" i="17"/>
  <c r="D52" i="17"/>
  <c r="D34" i="17"/>
  <c r="D22" i="17"/>
  <c r="D33" i="17"/>
  <c r="D13" i="17"/>
  <c r="D16" i="17"/>
  <c r="D39" i="17"/>
  <c r="D79" i="17"/>
  <c r="D90" i="17"/>
  <c r="D15" i="17"/>
  <c r="D201" i="17"/>
  <c r="D78" i="17"/>
  <c r="D55" i="17"/>
  <c r="D51" i="17"/>
  <c r="D37" i="17"/>
  <c r="D67" i="17"/>
  <c r="D25" i="17"/>
  <c r="D86" i="17"/>
  <c r="D49" i="17"/>
  <c r="D9" i="17"/>
  <c r="D54" i="17"/>
  <c r="D17" i="17"/>
  <c r="D101" i="17"/>
  <c r="D87" i="17"/>
  <c r="D27" i="17"/>
  <c r="D44" i="17"/>
  <c r="D93" i="17"/>
  <c r="D95" i="17"/>
  <c r="D73" i="17"/>
  <c r="D31" i="17"/>
  <c r="D45" i="17"/>
  <c r="D65" i="17"/>
  <c r="D98" i="17"/>
  <c r="D75" i="17"/>
  <c r="D19" i="17"/>
  <c r="D43" i="17"/>
  <c r="D72" i="17"/>
  <c r="D60" i="17"/>
  <c r="D81" i="17"/>
  <c r="D77" i="17"/>
  <c r="D99" i="17"/>
  <c r="D42" i="17"/>
  <c r="D97" i="17"/>
  <c r="D56" i="17"/>
  <c r="D71" i="17"/>
  <c r="D50" i="17"/>
  <c r="D76" i="17"/>
  <c r="D96" i="17"/>
  <c r="E7" i="11"/>
  <c r="F5" i="17" l="1"/>
  <c r="F6" i="17"/>
  <c r="G6" i="17" s="1"/>
  <c r="Q7" i="17"/>
  <c r="S7" i="17" s="1"/>
  <c r="T7" i="17" s="1"/>
  <c r="Q6" i="17"/>
  <c r="S6" i="17" s="1"/>
  <c r="T6" i="17" s="1"/>
  <c r="U5" i="17"/>
  <c r="W5" i="17"/>
  <c r="G7" i="17"/>
  <c r="C13" i="1"/>
  <c r="T76" i="17"/>
  <c r="T17" i="17"/>
  <c r="T92" i="17"/>
  <c r="T99" i="17"/>
  <c r="T45" i="17"/>
  <c r="T60" i="17"/>
  <c r="T51" i="17"/>
  <c r="T26" i="17"/>
  <c r="T36" i="17"/>
  <c r="T14" i="17"/>
  <c r="T46" i="17"/>
  <c r="T71" i="17"/>
  <c r="T72" i="17"/>
  <c r="T73" i="17"/>
  <c r="T54" i="17"/>
  <c r="T55" i="17"/>
  <c r="T13" i="17"/>
  <c r="T53" i="17"/>
  <c r="T83" i="17"/>
  <c r="T11" i="17"/>
  <c r="T91" i="17"/>
  <c r="T18" i="17"/>
  <c r="T102" i="17"/>
  <c r="T50" i="17"/>
  <c r="T31" i="17"/>
  <c r="T16" i="17"/>
  <c r="T63" i="17"/>
  <c r="T56" i="17"/>
  <c r="T43" i="17"/>
  <c r="T95" i="17"/>
  <c r="T9" i="17"/>
  <c r="T78" i="17"/>
  <c r="T33" i="17"/>
  <c r="T21" i="17"/>
  <c r="T23" i="17"/>
  <c r="T64" i="17"/>
  <c r="T80" i="17"/>
  <c r="T82" i="17"/>
  <c r="T62" i="17"/>
  <c r="T27" i="17"/>
  <c r="T97" i="17"/>
  <c r="T93" i="17"/>
  <c r="T201" i="17"/>
  <c r="T22" i="17"/>
  <c r="T57" i="17"/>
  <c r="T48" i="17"/>
  <c r="T74" i="17"/>
  <c r="T94" i="17"/>
  <c r="T85" i="17"/>
  <c r="T70" i="17"/>
  <c r="T19" i="17"/>
  <c r="T49" i="17"/>
  <c r="T42" i="17"/>
  <c r="T75" i="17"/>
  <c r="T44" i="17"/>
  <c r="T86" i="17"/>
  <c r="T15" i="17"/>
  <c r="T34" i="17"/>
  <c r="T66" i="17"/>
  <c r="T69" i="17"/>
  <c r="T61" i="17"/>
  <c r="T59" i="17"/>
  <c r="T40" i="17"/>
  <c r="T47" i="17"/>
  <c r="T98" i="17"/>
  <c r="T90" i="17"/>
  <c r="T12" i="17"/>
  <c r="T58" i="17"/>
  <c r="T25" i="17"/>
  <c r="T52" i="17"/>
  <c r="T29" i="17"/>
  <c r="T30" i="17"/>
  <c r="T68" i="17"/>
  <c r="T84" i="17"/>
  <c r="T96" i="17"/>
  <c r="T77" i="17"/>
  <c r="T65" i="17"/>
  <c r="T87" i="17"/>
  <c r="T67" i="17"/>
  <c r="T79" i="17"/>
  <c r="T88" i="17"/>
  <c r="T100" i="17"/>
  <c r="T24" i="17"/>
  <c r="T8" i="17"/>
  <c r="T38" i="17"/>
  <c r="T28" i="17"/>
  <c r="T81" i="17"/>
  <c r="T101" i="17"/>
  <c r="T37" i="17"/>
  <c r="T39" i="17"/>
  <c r="T41" i="17"/>
  <c r="T89" i="17"/>
  <c r="T35" i="17"/>
  <c r="T20" i="17"/>
  <c r="T10" i="17"/>
  <c r="T32" i="17"/>
  <c r="T5" i="17"/>
  <c r="Q7" i="19"/>
  <c r="U7" i="17" l="1"/>
  <c r="W7" i="17"/>
  <c r="U6" i="17"/>
  <c r="W6" i="17"/>
  <c r="G5" i="17"/>
  <c r="M7" i="19"/>
</calcChain>
</file>

<file path=xl/sharedStrings.xml><?xml version="1.0" encoding="utf-8"?>
<sst xmlns="http://schemas.openxmlformats.org/spreadsheetml/2006/main" count="884" uniqueCount="331">
  <si>
    <t>Unterschrift Betriebsleiter:</t>
  </si>
  <si>
    <t>Humusgehalt</t>
  </si>
  <si>
    <t>Nr.</t>
  </si>
  <si>
    <t xml:space="preserve">% </t>
  </si>
  <si>
    <t>Flächenzuordnung</t>
  </si>
  <si>
    <t>Bergstraße</t>
  </si>
  <si>
    <t>Lorch - Rüdesheim</t>
  </si>
  <si>
    <t>Maingau</t>
  </si>
  <si>
    <t>Geisenheim - Schierstein</t>
  </si>
  <si>
    <t>Groß-Umstadt und Roßdorf</t>
  </si>
  <si>
    <t>Stickstofffixierung durch Leguminosen</t>
  </si>
  <si>
    <t xml:space="preserve"> </t>
  </si>
  <si>
    <t>Deckungsgrad Leguminosen in Begrünung [%]</t>
  </si>
  <si>
    <t>Stickstofffixierung durch Leguminosen jede 2. Gasse[kg N/ha]</t>
  </si>
  <si>
    <t>Stickstofffixierung durch Leguminosen 
jede Gasse [kg N/ha]</t>
  </si>
  <si>
    <t>Nmin-Wert</t>
  </si>
  <si>
    <t>jede Gasse</t>
  </si>
  <si>
    <t>jede 2. Gasse</t>
  </si>
  <si>
    <t>Stickstofffixierung durch Leguminosen 
 jede Gasse [kg N/ha]</t>
  </si>
  <si>
    <t>Stickstofffixierung durch Leguminosen 
 jede 2. Gasse [kg N/ha]</t>
  </si>
  <si>
    <t>Schlagname / Bewirtschaftungseinheit</t>
  </si>
  <si>
    <t>Ertragsniveau</t>
  </si>
  <si>
    <t>N-Bedarf</t>
  </si>
  <si>
    <t>Humus-gehalt</t>
  </si>
  <si>
    <t xml:space="preserve">Stickstoff-
bedarf </t>
  </si>
  <si>
    <t>schwach</t>
  </si>
  <si>
    <t>stark</t>
  </si>
  <si>
    <t>ausgeglichen/normal</t>
  </si>
  <si>
    <t xml:space="preserve">N-Zu-/Abschlag Humusgehalt </t>
  </si>
  <si>
    <t>Bodenart</t>
  </si>
  <si>
    <t>leichte Böden</t>
  </si>
  <si>
    <t>mittlere bis schwere Böden</t>
  </si>
  <si>
    <t>steinhaltige Böden</t>
  </si>
  <si>
    <t xml:space="preserve">extrem steinhaltige Böden </t>
  </si>
  <si>
    <t>&lt; 1,5</t>
  </si>
  <si>
    <t>Bodenbearbeitung:</t>
  </si>
  <si>
    <t>N-Zu-/Abschlag leichte Böden</t>
  </si>
  <si>
    <t>&gt; 2,5</t>
  </si>
  <si>
    <t>&lt; 1,8</t>
  </si>
  <si>
    <t>&gt; 3,0</t>
  </si>
  <si>
    <t>&gt; 4</t>
  </si>
  <si>
    <t>&gt; 7</t>
  </si>
  <si>
    <t>extrem steinhaltige Böden</t>
  </si>
  <si>
    <t>Rebenwachstum</t>
  </si>
  <si>
    <t>Walzen/Mulchen</t>
  </si>
  <si>
    <t xml:space="preserve">N-Zu-/Abschlag Bodenbearbeitung </t>
  </si>
  <si>
    <t>kein Umbruch</t>
  </si>
  <si>
    <t>Bodenabdeckung</t>
  </si>
  <si>
    <t>Offenhalten über Sommer</t>
  </si>
  <si>
    <t>Umbruch nach 5 Jahren</t>
  </si>
  <si>
    <t>Umbruch nach 10 Jahren</t>
  </si>
  <si>
    <t>Umbruch mit Leguminosen &lt; 50 %</t>
  </si>
  <si>
    <t xml:space="preserve">Bodenbearbeitung Leguminosen &lt; 50 % </t>
  </si>
  <si>
    <t>Bodenbearbeitung ohne Leguminosen</t>
  </si>
  <si>
    <t>Umbruch mit Leguminosen</t>
  </si>
  <si>
    <t>Eigener Messwert</t>
  </si>
  <si>
    <t xml:space="preserve">Trauben-ertrag (Zielertrag) </t>
  </si>
  <si>
    <t>Walzen/Mulchen/Mähen</t>
  </si>
  <si>
    <t>[ha]</t>
  </si>
  <si>
    <t>Schlaggröße [ha]</t>
  </si>
  <si>
    <t>Datum</t>
  </si>
  <si>
    <t>Unterschrift Betriebsleiter</t>
  </si>
  <si>
    <t>Walzen/Mulchen mit Leguminosen ab 50 %</t>
  </si>
  <si>
    <t>Umbruch mit Leguminosen ab 50 %</t>
  </si>
  <si>
    <t xml:space="preserve">Bodenbearbeitung Leguminosen ab 50 % </t>
  </si>
  <si>
    <t>Nmin-Referenz:</t>
  </si>
  <si>
    <t xml:space="preserve">                                 Flächenverzeichnis </t>
  </si>
  <si>
    <t xml:space="preserve">                                         Dokumentation Düngebedarf </t>
  </si>
  <si>
    <t>Straße, Nr.:</t>
  </si>
  <si>
    <t>PLZ, Ort:</t>
  </si>
  <si>
    <t>Betriebsinhaber:</t>
  </si>
  <si>
    <t>Weingut Max Mustermann</t>
  </si>
  <si>
    <t>Wingertstraße 1</t>
  </si>
  <si>
    <t>66666 Weinhausen</t>
  </si>
  <si>
    <t>Max Mustermann</t>
  </si>
  <si>
    <t>N-Zu-/Abschlag Ertragsniveau</t>
  </si>
  <si>
    <t>N-Zu-Abschlag</t>
  </si>
  <si>
    <t>Schlagname / 
Bewirtschaftungseinheit</t>
  </si>
  <si>
    <t xml:space="preserve">Fläche / 
Schlaggröße </t>
  </si>
  <si>
    <r>
      <rPr>
        <b/>
        <sz val="28"/>
        <color theme="0"/>
        <rFont val="AvenirNext LT Com Regular"/>
        <family val="2"/>
      </rPr>
      <t>N-</t>
    </r>
    <r>
      <rPr>
        <b/>
        <sz val="22"/>
        <color theme="0"/>
        <rFont val="AvenirNext LT Com Regular"/>
        <family val="2"/>
      </rPr>
      <t>Düngebedarfsermittlung Nmin-Methode</t>
    </r>
  </si>
  <si>
    <t>Stoffbezeichnung</t>
  </si>
  <si>
    <t>Produktbezeichnung</t>
  </si>
  <si>
    <t>Einheit</t>
  </si>
  <si>
    <t>Gesamt-N</t>
  </si>
  <si>
    <r>
      <t>Ammonium
(NH</t>
    </r>
    <r>
      <rPr>
        <b/>
        <vertAlign val="subscript"/>
        <sz val="12"/>
        <color theme="0"/>
        <rFont val="AvenirNext LT Com Regular"/>
        <family val="2"/>
      </rPr>
      <t>4</t>
    </r>
    <r>
      <rPr>
        <b/>
        <sz val="12"/>
        <color theme="0"/>
        <rFont val="AvenirNext LT Com Regular"/>
        <family val="2"/>
      </rPr>
      <t>)</t>
    </r>
  </si>
  <si>
    <t>Verfügbarer-N</t>
  </si>
  <si>
    <r>
      <t>Phosphat
(P</t>
    </r>
    <r>
      <rPr>
        <b/>
        <vertAlign val="subscript"/>
        <sz val="12"/>
        <color theme="0"/>
        <rFont val="AvenirNext LT Com Regular"/>
        <family val="2"/>
      </rPr>
      <t>2</t>
    </r>
    <r>
      <rPr>
        <b/>
        <sz val="12"/>
        <color theme="0"/>
        <rFont val="AvenirNext LT Com Regular"/>
        <family val="2"/>
      </rPr>
      <t>O</t>
    </r>
    <r>
      <rPr>
        <b/>
        <vertAlign val="subscript"/>
        <sz val="12"/>
        <color theme="0"/>
        <rFont val="AvenirNext LT Com Regular"/>
        <family val="2"/>
      </rPr>
      <t>5</t>
    </r>
    <r>
      <rPr>
        <b/>
        <sz val="12"/>
        <color theme="0"/>
        <rFont val="AvenirNext LT Com Regular"/>
        <family val="2"/>
      </rPr>
      <t>)</t>
    </r>
  </si>
  <si>
    <r>
      <t>Kaliumoxid
(K</t>
    </r>
    <r>
      <rPr>
        <b/>
        <vertAlign val="subscript"/>
        <sz val="12"/>
        <color theme="0"/>
        <rFont val="AvenirNext LT Com Regular"/>
        <family val="2"/>
      </rPr>
      <t>2</t>
    </r>
    <r>
      <rPr>
        <b/>
        <sz val="12"/>
        <color theme="0"/>
        <rFont val="AvenirNext LT Com Regular"/>
        <family val="2"/>
      </rPr>
      <t>O)</t>
    </r>
  </si>
  <si>
    <t>Magnesiumoxid
(MgO)</t>
  </si>
  <si>
    <t>Mineraldünger</t>
  </si>
  <si>
    <t>Stickstoff-Dünger:</t>
  </si>
  <si>
    <t>Kalkammonsalpeter</t>
  </si>
  <si>
    <t>kg/t</t>
  </si>
  <si>
    <t>Ammonsulfatsalpeter</t>
  </si>
  <si>
    <t>Kalksalpeter</t>
  </si>
  <si>
    <t>schwefelsaures Ammoniak</t>
  </si>
  <si>
    <t>Harnstoff</t>
  </si>
  <si>
    <t>Ammonnitrat-Harnstofflösung (AHL)</t>
  </si>
  <si>
    <t>Basamon stabil; Alzon</t>
  </si>
  <si>
    <t>Entec 26</t>
  </si>
  <si>
    <t>Phosphor-Dünger:</t>
  </si>
  <si>
    <t>Superphosphat</t>
  </si>
  <si>
    <t>Triple-Phosphat</t>
  </si>
  <si>
    <t>Novaphos; Cederan</t>
  </si>
  <si>
    <t>Hyperphosphat fein (Rohphosphat)</t>
  </si>
  <si>
    <t>Cederan P 23</t>
  </si>
  <si>
    <t>Mehrnährstoff-Dünger:</t>
  </si>
  <si>
    <t>Nitrophoska perfekt</t>
  </si>
  <si>
    <t>Nitrophoska Mg plus</t>
  </si>
  <si>
    <t>Entec perfekt</t>
  </si>
  <si>
    <t>Nitroka plus</t>
  </si>
  <si>
    <t>Stickstoffmagnesia, Nitromag</t>
  </si>
  <si>
    <t>Kalimagnesia (Patent-Kali)</t>
  </si>
  <si>
    <t>Org. Dünger</t>
  </si>
  <si>
    <t>Kompost:</t>
  </si>
  <si>
    <t>Grünschnittkompost (64 % TM)</t>
  </si>
  <si>
    <t>Grünschnittkompost (60 % TM)</t>
  </si>
  <si>
    <t>Bioabfallkompost (52 % TM)</t>
  </si>
  <si>
    <t>Bioabfallkompost (60 % TM)</t>
  </si>
  <si>
    <t>Holzhäcksel &gt; 40 mm</t>
  </si>
  <si>
    <t>n.n.</t>
  </si>
  <si>
    <t xml:space="preserve">Tresterkompost </t>
  </si>
  <si>
    <t>Sonstige Humusdünger:</t>
  </si>
  <si>
    <t>Streuwiese (87 % TM)</t>
  </si>
  <si>
    <t>Stroh (90 % TM)</t>
  </si>
  <si>
    <t>Festmist:</t>
  </si>
  <si>
    <t>Rindermist (25 % TM)</t>
  </si>
  <si>
    <t>Schweinemist (25 % TM)</t>
  </si>
  <si>
    <t>Schafmist (25 % TM)</t>
  </si>
  <si>
    <t>Pferdemist (25 % TM)</t>
  </si>
  <si>
    <t>Hühnermist (50 % TM)</t>
  </si>
  <si>
    <t>Sonstige organische Dünger:</t>
  </si>
  <si>
    <t>Haarmehlpellets</t>
  </si>
  <si>
    <t>Vinasse</t>
  </si>
  <si>
    <t>Rapsschrot</t>
  </si>
  <si>
    <t>MaltaFlor</t>
  </si>
  <si>
    <t>Hornspäne</t>
  </si>
  <si>
    <t>Hornpellets</t>
  </si>
  <si>
    <t>Horngries</t>
  </si>
  <si>
    <t>Guano</t>
  </si>
  <si>
    <t xml:space="preserve">Hühnertrockenkot, pelletiert </t>
  </si>
  <si>
    <t>Leguminosen</t>
  </si>
  <si>
    <t>Bindung durch Leguminosen:</t>
  </si>
  <si>
    <t xml:space="preserve"> 10 % Leguminosen jede 2. Gasse</t>
  </si>
  <si>
    <t>kg/ha</t>
  </si>
  <si>
    <t>10 % Leguminosen jede Gasse</t>
  </si>
  <si>
    <t>20 % Leguminosen jede 2. Gasse</t>
  </si>
  <si>
    <t xml:space="preserve"> 20 % Leguminosen jede Gasse</t>
  </si>
  <si>
    <t>30 % Leguminosen jede 2. Gasse</t>
  </si>
  <si>
    <t>30 % Leguminosen jede Gasse</t>
  </si>
  <si>
    <t>40 % Leguminosen jede 2. Gasse</t>
  </si>
  <si>
    <t>40 % Leguminosen jede Gasse</t>
  </si>
  <si>
    <t>50 % Leguminosen jede 2. Gasse</t>
  </si>
  <si>
    <t xml:space="preserve"> 50 % Leguminosen jede Gasse</t>
  </si>
  <si>
    <t>60 % Leguminosen jede 2. Gasse</t>
  </si>
  <si>
    <t xml:space="preserve"> 60 % Leguminosen jede Gasse</t>
  </si>
  <si>
    <t xml:space="preserve"> 70 % Leguminosen jede 2. Gasse</t>
  </si>
  <si>
    <t>70 % Leguminosen jede Gasse</t>
  </si>
  <si>
    <t xml:space="preserve"> 80 % Leguminosen jede 2. Gasse</t>
  </si>
  <si>
    <t>80 % Leguminosen jede Gasse</t>
  </si>
  <si>
    <t xml:space="preserve"> 90 % Leguminosen jede 2. Gasse</t>
  </si>
  <si>
    <t>90 % Leguminosen jede Gasse</t>
  </si>
  <si>
    <t xml:space="preserve"> 100 % Leguminosen jede 2. Gasse</t>
  </si>
  <si>
    <t>100 % Leguminosen jede Gasse</t>
  </si>
  <si>
    <t>Weinbereitung</t>
  </si>
  <si>
    <t>Weinbauliche Erzeugnisse:</t>
  </si>
  <si>
    <t>Trauben / Maische</t>
  </si>
  <si>
    <t xml:space="preserve">Most </t>
  </si>
  <si>
    <t>kg/m³</t>
  </si>
  <si>
    <t xml:space="preserve">Wein </t>
  </si>
  <si>
    <t>Rebholz</t>
  </si>
  <si>
    <t>Reststoffe aus der Weinbereitung:</t>
  </si>
  <si>
    <t xml:space="preserve">Trester (40 % TM) </t>
  </si>
  <si>
    <r>
      <t>Trester (40 % TM) (1 m</t>
    </r>
    <r>
      <rPr>
        <vertAlign val="superscript"/>
        <sz val="12"/>
        <color theme="1"/>
        <rFont val="AvenirNext LT Com Regular"/>
        <family val="2"/>
      </rPr>
      <t>3</t>
    </r>
    <r>
      <rPr>
        <sz val="12"/>
        <color theme="1"/>
        <rFont val="AvenirNext LT Com Regular"/>
        <family val="2"/>
      </rPr>
      <t xml:space="preserve"> = 0,58 t)</t>
    </r>
  </si>
  <si>
    <r>
      <t>Mosttrub flüssig (1 m</t>
    </r>
    <r>
      <rPr>
        <vertAlign val="superscript"/>
        <sz val="12"/>
        <color theme="1"/>
        <rFont val="AvenirNext LT Com Regular"/>
        <family val="2"/>
      </rPr>
      <t>3</t>
    </r>
    <r>
      <rPr>
        <sz val="12"/>
        <color theme="1"/>
        <rFont val="AvenirNext LT Com Regular"/>
        <family val="2"/>
      </rPr>
      <t xml:space="preserve"> = 1 t)</t>
    </r>
  </si>
  <si>
    <r>
      <t>Weinhefe (30% TM) (1 m</t>
    </r>
    <r>
      <rPr>
        <vertAlign val="superscript"/>
        <sz val="12"/>
        <color theme="1"/>
        <rFont val="AvenirNext LT Com Regular"/>
        <family val="2"/>
      </rPr>
      <t>3</t>
    </r>
    <r>
      <rPr>
        <sz val="12"/>
        <color theme="1"/>
        <rFont val="AvenirNext LT Com Regular"/>
        <family val="2"/>
      </rPr>
      <t xml:space="preserve"> = 1 t)</t>
    </r>
  </si>
  <si>
    <t>Schlempe ohne Hefe</t>
  </si>
  <si>
    <t>Filtrationskieselgur (40 % TM)</t>
  </si>
  <si>
    <t xml:space="preserve">Eigene Werte </t>
  </si>
  <si>
    <t>Kompost</t>
  </si>
  <si>
    <t>Eigene Werte 2</t>
  </si>
  <si>
    <t>Eigene Werte 3</t>
  </si>
  <si>
    <t>Eigene Werte 4</t>
  </si>
  <si>
    <t>Eigene Werte 5</t>
  </si>
  <si>
    <t>Eigene Werte 6</t>
  </si>
  <si>
    <t>Eigene Werte 7</t>
  </si>
  <si>
    <t>Eigene Werte 8</t>
  </si>
  <si>
    <t>Eigene Werte 9</t>
  </si>
  <si>
    <t>Eigene Werte 10</t>
  </si>
  <si>
    <t>Eigene Werte 11</t>
  </si>
  <si>
    <t>Eigene Werte 12</t>
  </si>
  <si>
    <t>Eigene Werte 13</t>
  </si>
  <si>
    <t>Eigene Werte 14</t>
  </si>
  <si>
    <t>Eigene Werte 15</t>
  </si>
  <si>
    <t>Eigene Werte 16</t>
  </si>
  <si>
    <t>Eigene Werte 17</t>
  </si>
  <si>
    <t>Eigene Werte 18</t>
  </si>
  <si>
    <t>Eigene Werte 19</t>
  </si>
  <si>
    <t>Eigene Werte 20</t>
  </si>
  <si>
    <t>Schlaggröße</t>
  </si>
  <si>
    <t>N-Zielwert</t>
  </si>
  <si>
    <t>N</t>
  </si>
  <si>
    <r>
      <t>P</t>
    </r>
    <r>
      <rPr>
        <b/>
        <vertAlign val="subscript"/>
        <sz val="12"/>
        <color theme="0"/>
        <rFont val="AvenirNext LT Com Regular"/>
        <family val="2"/>
      </rPr>
      <t>2</t>
    </r>
    <r>
      <rPr>
        <b/>
        <sz val="12"/>
        <color theme="0"/>
        <rFont val="AvenirNext LT Com Regular"/>
        <family val="2"/>
      </rPr>
      <t>O</t>
    </r>
    <r>
      <rPr>
        <b/>
        <vertAlign val="subscript"/>
        <sz val="12"/>
        <color theme="0"/>
        <rFont val="AvenirNext LT Com Regular"/>
        <family val="2"/>
      </rPr>
      <t>5</t>
    </r>
  </si>
  <si>
    <t>[kg/ha]</t>
  </si>
  <si>
    <t>[kg/t]</t>
  </si>
  <si>
    <t>Methode N-Bedarfsermittlung</t>
  </si>
  <si>
    <t>Berechnungsverfahren</t>
  </si>
  <si>
    <t>Nmin-Methode</t>
  </si>
  <si>
    <r>
      <t>P</t>
    </r>
    <r>
      <rPr>
        <b/>
        <vertAlign val="subscript"/>
        <sz val="14"/>
        <color theme="1"/>
        <rFont val="AvenirNext LT Com Regular"/>
        <family val="2"/>
      </rPr>
      <t>2</t>
    </r>
    <r>
      <rPr>
        <b/>
        <sz val="14"/>
        <color theme="1"/>
        <rFont val="AvenirNext LT Com Regular"/>
        <family val="2"/>
      </rPr>
      <t>O</t>
    </r>
    <r>
      <rPr>
        <b/>
        <vertAlign val="subscript"/>
        <sz val="14"/>
        <color theme="1"/>
        <rFont val="AvenirNext LT Com Regular"/>
        <family val="2"/>
      </rPr>
      <t xml:space="preserve">5 </t>
    </r>
    <r>
      <rPr>
        <b/>
        <sz val="14"/>
        <color theme="1"/>
        <rFont val="AvenirNext LT Com Regular"/>
        <family val="2"/>
      </rPr>
      <t>[mg/100 g Boden]</t>
    </r>
  </si>
  <si>
    <t>N
verfügbar</t>
  </si>
  <si>
    <r>
      <t>NH</t>
    </r>
    <r>
      <rPr>
        <b/>
        <vertAlign val="subscript"/>
        <sz val="12"/>
        <color theme="0"/>
        <rFont val="AvenirNext LT Com Regular"/>
        <family val="2"/>
      </rPr>
      <t>4</t>
    </r>
  </si>
  <si>
    <t>Versorgungsstufe</t>
  </si>
  <si>
    <t>Nitrat belastetes Gebiet</t>
  </si>
  <si>
    <t>Phosphor belastetes Gebiet</t>
  </si>
  <si>
    <t>Nein</t>
  </si>
  <si>
    <r>
      <rPr>
        <b/>
        <sz val="28"/>
        <color theme="0"/>
        <rFont val="AvenirNext LT Com Regular"/>
        <family val="2"/>
      </rPr>
      <t>P</t>
    </r>
    <r>
      <rPr>
        <b/>
        <vertAlign val="subscript"/>
        <sz val="28"/>
        <color theme="0"/>
        <rFont val="AvenirNext LT Com Regular"/>
        <family val="2"/>
      </rPr>
      <t>2</t>
    </r>
    <r>
      <rPr>
        <b/>
        <sz val="28"/>
        <color theme="0"/>
        <rFont val="AvenirNext LT Com Regular"/>
        <family val="2"/>
      </rPr>
      <t>O</t>
    </r>
    <r>
      <rPr>
        <b/>
        <vertAlign val="subscript"/>
        <sz val="28"/>
        <color theme="0"/>
        <rFont val="AvenirNext LT Com Regular"/>
        <family val="2"/>
      </rPr>
      <t>5</t>
    </r>
    <r>
      <rPr>
        <b/>
        <sz val="28"/>
        <color theme="0"/>
        <rFont val="AvenirNext LT Com Regular"/>
        <family val="2"/>
      </rPr>
      <t>-</t>
    </r>
    <r>
      <rPr>
        <b/>
        <sz val="22"/>
        <color theme="0"/>
        <rFont val="AvenirNext LT Com Regular"/>
        <family val="2"/>
      </rPr>
      <t xml:space="preserve">Düngebedarfsermittlung </t>
    </r>
  </si>
  <si>
    <t>Ja</t>
  </si>
  <si>
    <t>[kg/ha/Jahr]</t>
  </si>
  <si>
    <t>[kg/Schlag/Jahr]</t>
  </si>
  <si>
    <t xml:space="preserve">[kg/ha] </t>
  </si>
  <si>
    <t>Methode 
N-Bedarfsermittlung</t>
  </si>
  <si>
    <t>Beginn des Düngejahres:</t>
  </si>
  <si>
    <t>Ende des Düngejahres:</t>
  </si>
  <si>
    <t>Datum der Erstellung:</t>
  </si>
  <si>
    <t>Gesamtfläche des Betriebes [ha]:</t>
  </si>
  <si>
    <t>Schlagbezogener N-Düngebedarf</t>
  </si>
  <si>
    <r>
      <t xml:space="preserve">                                     </t>
    </r>
    <r>
      <rPr>
        <b/>
        <sz val="28"/>
        <color theme="0"/>
        <rFont val="AvenirNext LT Com Regular"/>
        <family val="2"/>
      </rPr>
      <t xml:space="preserve">   Schlagbezogener N- &amp; P</t>
    </r>
    <r>
      <rPr>
        <b/>
        <vertAlign val="subscript"/>
        <sz val="28"/>
        <color theme="0"/>
        <rFont val="AvenirNext LT Com Regular"/>
        <family val="2"/>
      </rPr>
      <t>2</t>
    </r>
    <r>
      <rPr>
        <b/>
        <sz val="28"/>
        <color theme="0"/>
        <rFont val="AvenirNext LT Com Regular"/>
        <family val="2"/>
      </rPr>
      <t>O</t>
    </r>
    <r>
      <rPr>
        <b/>
        <vertAlign val="subscript"/>
        <sz val="28"/>
        <color theme="0"/>
        <rFont val="AvenirNext LT Com Regular"/>
        <family val="2"/>
      </rPr>
      <t>5</t>
    </r>
    <r>
      <rPr>
        <b/>
        <sz val="28"/>
        <color theme="0"/>
        <rFont val="AvenirNext LT Com Regular"/>
        <family val="2"/>
      </rPr>
      <t>- Düngebedarf</t>
    </r>
  </si>
  <si>
    <r>
      <t>Methode der 
P</t>
    </r>
    <r>
      <rPr>
        <b/>
        <vertAlign val="subscript"/>
        <sz val="12"/>
        <color theme="0"/>
        <rFont val="AvenirNext LT Com Regular"/>
        <family val="2"/>
      </rPr>
      <t>2</t>
    </r>
    <r>
      <rPr>
        <b/>
        <sz val="12"/>
        <color theme="0"/>
        <rFont val="AvenirNext LT Com Regular"/>
        <family val="2"/>
      </rPr>
      <t>O</t>
    </r>
    <r>
      <rPr>
        <b/>
        <vertAlign val="subscript"/>
        <sz val="12"/>
        <color theme="0"/>
        <rFont val="AvenirNext LT Com Regular"/>
        <family val="2"/>
      </rPr>
      <t>5</t>
    </r>
    <r>
      <rPr>
        <b/>
        <sz val="12"/>
        <color theme="0"/>
        <rFont val="AvenirNext LT Com Regular"/>
        <family val="2"/>
      </rPr>
      <t>-Bedarfsermittlung</t>
    </r>
  </si>
  <si>
    <t>Methode der 
N-Bedarfsermittlung</t>
  </si>
  <si>
    <t>Methode P2O5-Bedarfsermittlung</t>
  </si>
  <si>
    <t>CAL-Methode</t>
  </si>
  <si>
    <t>DL-Methode</t>
  </si>
  <si>
    <t>EUF-Verfahren</t>
  </si>
  <si>
    <r>
      <t>Schlagbezogener P</t>
    </r>
    <r>
      <rPr>
        <b/>
        <vertAlign val="subscript"/>
        <sz val="12"/>
        <color theme="0"/>
        <rFont val="AvenirNext LT Com Regular"/>
        <family val="2"/>
      </rPr>
      <t>2</t>
    </r>
    <r>
      <rPr>
        <b/>
        <sz val="12"/>
        <color theme="0"/>
        <rFont val="AvenirNext LT Com Regular"/>
        <family val="2"/>
      </rPr>
      <t>O</t>
    </r>
    <r>
      <rPr>
        <b/>
        <vertAlign val="subscript"/>
        <sz val="12"/>
        <color theme="0"/>
        <rFont val="AvenirNext LT Com Regular"/>
        <family val="2"/>
      </rPr>
      <t>5</t>
    </r>
    <r>
      <rPr>
        <b/>
        <sz val="12"/>
        <color theme="0"/>
        <rFont val="AvenirNext LT Com Regular"/>
        <family val="2"/>
      </rPr>
      <t>-Düngebedarf</t>
    </r>
  </si>
  <si>
    <t>Ermittelter schlagbezogener 
N-Bedarf</t>
  </si>
  <si>
    <t>benötigte Düngermenge für N-Zielwert</t>
  </si>
  <si>
    <r>
      <t>benötigte Düngermenge für P</t>
    </r>
    <r>
      <rPr>
        <b/>
        <vertAlign val="subscript"/>
        <sz val="12"/>
        <color theme="0"/>
        <rFont val="AvenirNext LT Com Regular"/>
        <family val="2"/>
      </rPr>
      <t>2</t>
    </r>
    <r>
      <rPr>
        <b/>
        <sz val="12"/>
        <color theme="0"/>
        <rFont val="AvenirNext LT Com Regular"/>
        <family val="2"/>
      </rPr>
      <t>O</t>
    </r>
    <r>
      <rPr>
        <b/>
        <vertAlign val="subscript"/>
        <sz val="12"/>
        <color theme="0"/>
        <rFont val="AvenirNext LT Com Regular"/>
        <family val="2"/>
      </rPr>
      <t>5</t>
    </r>
    <r>
      <rPr>
        <b/>
        <sz val="12"/>
        <color theme="0"/>
        <rFont val="AvenirNext LT Com Regular"/>
        <family val="2"/>
      </rPr>
      <t>-Zielwert</t>
    </r>
  </si>
  <si>
    <r>
      <t>P</t>
    </r>
    <r>
      <rPr>
        <b/>
        <vertAlign val="subscript"/>
        <sz val="12"/>
        <color theme="0"/>
        <rFont val="AvenirNext LT Com Regular"/>
        <family val="2"/>
      </rPr>
      <t>2</t>
    </r>
    <r>
      <rPr>
        <b/>
        <sz val="12"/>
        <color theme="0"/>
        <rFont val="AvenirNext LT Com Regular"/>
        <family val="2"/>
      </rPr>
      <t>O</t>
    </r>
    <r>
      <rPr>
        <b/>
        <vertAlign val="subscript"/>
        <sz val="12"/>
        <color theme="0"/>
        <rFont val="AvenirNext LT Com Regular"/>
        <family val="2"/>
      </rPr>
      <t>5</t>
    </r>
    <r>
      <rPr>
        <b/>
        <sz val="12"/>
        <color theme="0"/>
        <rFont val="AvenirNext LT Com Regular"/>
        <family val="2"/>
      </rPr>
      <t>-Zielwert</t>
    </r>
  </si>
  <si>
    <t>leicht</t>
  </si>
  <si>
    <t>schwer</t>
  </si>
  <si>
    <t>0-30</t>
  </si>
  <si>
    <t>30-60</t>
  </si>
  <si>
    <t>60-90</t>
  </si>
  <si>
    <r>
      <t>P</t>
    </r>
    <r>
      <rPr>
        <b/>
        <vertAlign val="subscript"/>
        <sz val="12"/>
        <rFont val="AvenirNext LT Com Regular"/>
        <family val="2"/>
      </rPr>
      <t>2</t>
    </r>
    <r>
      <rPr>
        <b/>
        <sz val="12"/>
        <rFont val="AvenirNext LT Com Regular"/>
        <family val="2"/>
      </rPr>
      <t>O</t>
    </r>
    <r>
      <rPr>
        <b/>
        <vertAlign val="subscript"/>
        <sz val="12"/>
        <rFont val="AvenirNext LT Com Regular"/>
        <family val="2"/>
      </rPr>
      <t>5</t>
    </r>
    <r>
      <rPr>
        <b/>
        <sz val="12"/>
        <rFont val="AvenirNext LT Com Regular"/>
        <family val="2"/>
      </rPr>
      <t>-Düngebedarf</t>
    </r>
  </si>
  <si>
    <t>mittelschwer</t>
  </si>
  <si>
    <r>
      <t>P</t>
    </r>
    <r>
      <rPr>
        <b/>
        <vertAlign val="subscript"/>
        <sz val="12"/>
        <color theme="0"/>
        <rFont val="AvenirNext LT Com Regular"/>
        <family val="2"/>
      </rPr>
      <t>2</t>
    </r>
    <r>
      <rPr>
        <b/>
        <sz val="12"/>
        <color theme="0"/>
        <rFont val="AvenirNext LT Com Regular"/>
        <family val="2"/>
      </rPr>
      <t>O</t>
    </r>
    <r>
      <rPr>
        <b/>
        <vertAlign val="subscript"/>
        <sz val="12"/>
        <color theme="0"/>
        <rFont val="AvenirNext LT Com Regular"/>
        <family val="2"/>
      </rPr>
      <t>5</t>
    </r>
    <r>
      <rPr>
        <b/>
        <sz val="12"/>
        <color theme="0"/>
        <rFont val="AvenirNext LT Com Regular"/>
        <family val="2"/>
      </rPr>
      <t>-Dünger</t>
    </r>
  </si>
  <si>
    <t>N-
verfügbar</t>
  </si>
  <si>
    <t>N-
Fracht</t>
  </si>
  <si>
    <t>[kg/Schlag]</t>
  </si>
  <si>
    <r>
      <t>P</t>
    </r>
    <r>
      <rPr>
        <b/>
        <vertAlign val="subscript"/>
        <sz val="12"/>
        <color theme="0"/>
        <rFont val="AvenirNext LT Com Regular"/>
        <family val="2"/>
      </rPr>
      <t>2</t>
    </r>
    <r>
      <rPr>
        <b/>
        <sz val="12"/>
        <color theme="0"/>
        <rFont val="AvenirNext LT Com Regular"/>
        <family val="2"/>
      </rPr>
      <t>O</t>
    </r>
    <r>
      <rPr>
        <b/>
        <vertAlign val="subscript"/>
        <sz val="12"/>
        <color theme="0"/>
        <rFont val="AvenirNext LT Com Regular"/>
        <family val="2"/>
      </rPr>
      <t>5</t>
    </r>
    <r>
      <rPr>
        <b/>
        <sz val="12"/>
        <color theme="0"/>
        <rFont val="AvenirNext LT Com Regular"/>
        <family val="2"/>
      </rPr>
      <t xml:space="preserve">-Fracht </t>
    </r>
  </si>
  <si>
    <t>[t/Schlag/Jahr]</t>
  </si>
  <si>
    <t>Phosphor 
belastetes Gebiet</t>
  </si>
  <si>
    <t>Schlag-
größe</t>
  </si>
  <si>
    <t>CaO</t>
  </si>
  <si>
    <t>S</t>
  </si>
  <si>
    <t>Weicherdiges Rohphosphat</t>
  </si>
  <si>
    <t>Kalium-Dünger:</t>
  </si>
  <si>
    <t>Kaliumsulfat</t>
  </si>
  <si>
    <t>Magnesium-Dünger:</t>
  </si>
  <si>
    <t>Bittersalz</t>
  </si>
  <si>
    <t>Diammonphosphat</t>
  </si>
  <si>
    <t>Nitromag (Yarabela)</t>
  </si>
  <si>
    <t>RWZ Weinbaudünger mit Entec</t>
  </si>
  <si>
    <t>Thomaskali</t>
  </si>
  <si>
    <t>Kalk-Dünger:</t>
  </si>
  <si>
    <t>Kohlensaurer Magnesiumkalk</t>
  </si>
  <si>
    <t>Physiomag</t>
  </si>
  <si>
    <t>Kieserit (26 % CaO)</t>
  </si>
  <si>
    <t>Kieserit (27 % CaO)</t>
  </si>
  <si>
    <t>Kieserit (25 % CaO)</t>
  </si>
  <si>
    <t>Kohlensaurer Kalk (45 % CaO)</t>
  </si>
  <si>
    <t>Kohlensaurer Kalk (46 % CaO)</t>
  </si>
  <si>
    <t>Kohlensaurer Kalk (47 % CaO)</t>
  </si>
  <si>
    <t>Kohlensaurer Kalk (48 % CaO)</t>
  </si>
  <si>
    <t>Kohlensaurer Kalk (49 % CaO)</t>
  </si>
  <si>
    <t>Kohlensaurer Kalk (50 % CaO)</t>
  </si>
  <si>
    <t>Kohlensaurer Kalk (51 % CaO)</t>
  </si>
  <si>
    <t>Kohlensaurer Kalk (52 % CaO)</t>
  </si>
  <si>
    <t>Kohlensaurer Kalk (53 % CaO)</t>
  </si>
  <si>
    <r>
      <t>benötigte Düngermenge für P</t>
    </r>
    <r>
      <rPr>
        <b/>
        <vertAlign val="subscript"/>
        <sz val="12"/>
        <rFont val="AvenirNext LT Com Regular"/>
        <family val="2"/>
      </rPr>
      <t>2</t>
    </r>
    <r>
      <rPr>
        <b/>
        <sz val="12"/>
        <rFont val="AvenirNext LT Com Regular"/>
        <family val="2"/>
      </rPr>
      <t>O</t>
    </r>
    <r>
      <rPr>
        <b/>
        <vertAlign val="subscript"/>
        <sz val="12"/>
        <rFont val="AvenirNext LT Com Regular"/>
        <family val="2"/>
      </rPr>
      <t>5</t>
    </r>
    <r>
      <rPr>
        <b/>
        <sz val="12"/>
        <rFont val="AvenirNext LT Com Regular"/>
        <family val="2"/>
      </rPr>
      <t>-Zielwert</t>
    </r>
  </si>
  <si>
    <r>
      <t>P</t>
    </r>
    <r>
      <rPr>
        <b/>
        <vertAlign val="subscript"/>
        <sz val="12"/>
        <color theme="0"/>
        <rFont val="AvenirNext LT Com Regular"/>
        <family val="2"/>
      </rPr>
      <t>2</t>
    </r>
    <r>
      <rPr>
        <b/>
        <sz val="12"/>
        <color theme="0"/>
        <rFont val="AvenirNext LT Com Regular"/>
        <family val="2"/>
      </rPr>
      <t>O</t>
    </r>
    <r>
      <rPr>
        <b/>
        <vertAlign val="subscript"/>
        <sz val="12"/>
        <color theme="0"/>
        <rFont val="AvenirNext LT Com Regular"/>
        <family val="2"/>
      </rPr>
      <t>5</t>
    </r>
    <r>
      <rPr>
        <b/>
        <sz val="12"/>
        <color theme="0"/>
        <rFont val="AvenirNext LT Com Regular"/>
        <family val="2"/>
      </rPr>
      <t>-Fracht
für N-Ziel</t>
    </r>
  </si>
  <si>
    <r>
      <t>P</t>
    </r>
    <r>
      <rPr>
        <b/>
        <vertAlign val="subscript"/>
        <sz val="12"/>
        <color theme="0"/>
        <rFont val="AvenirNext LT Com Regular"/>
        <family val="2"/>
      </rPr>
      <t>2</t>
    </r>
    <r>
      <rPr>
        <b/>
        <sz val="12"/>
        <color theme="0"/>
        <rFont val="AvenirNext LT Com Regular"/>
        <family val="2"/>
      </rPr>
      <t>O</t>
    </r>
    <r>
      <rPr>
        <b/>
        <vertAlign val="subscript"/>
        <sz val="12"/>
        <color theme="0"/>
        <rFont val="AvenirNext LT Com Regular"/>
        <family val="2"/>
      </rPr>
      <t>5</t>
    </r>
    <r>
      <rPr>
        <b/>
        <sz val="12"/>
        <color theme="0"/>
        <rFont val="AvenirNext LT Com Regular"/>
        <family val="2"/>
      </rPr>
      <t>-Fracht
für P-Ziel</t>
    </r>
  </si>
  <si>
    <t>Bodenbearbeitung
Gasse 1</t>
  </si>
  <si>
    <t>Bodenbearbeitung
Gasse 2</t>
  </si>
  <si>
    <t>Begrünung
Gasse 1</t>
  </si>
  <si>
    <t>Begrünung
Gasse 2</t>
  </si>
  <si>
    <t>keine Begrünung</t>
  </si>
  <si>
    <t>Anteil
Leguminosen
Gasse 1 [%]</t>
  </si>
  <si>
    <t>Anteil
Leguminosen
Gasse 2 [%]</t>
  </si>
  <si>
    <t>Einsaat auf im Vorfeld offengehaltenem Boden</t>
  </si>
  <si>
    <t>Einsaat nach vorherigem Begrünungsumbruch</t>
  </si>
  <si>
    <t>Etablierte Dauerbegrünung</t>
  </si>
  <si>
    <t xml:space="preserve">Name des Betriebes: </t>
  </si>
  <si>
    <t>Hinweise zu Düngemaßnahmen bezüglich Stickstoff und Phosphat:</t>
  </si>
  <si>
    <t>N-Fracht
für P-Ziel</t>
  </si>
  <si>
    <r>
      <t>P</t>
    </r>
    <r>
      <rPr>
        <b/>
        <vertAlign val="subscript"/>
        <sz val="12"/>
        <color theme="0"/>
        <rFont val="AvenirNext LT Com Regular"/>
        <family val="2"/>
      </rPr>
      <t>2</t>
    </r>
    <r>
      <rPr>
        <b/>
        <sz val="12"/>
        <color theme="0"/>
        <rFont val="AvenirNext LT Com Regular"/>
        <family val="2"/>
      </rPr>
      <t>O</t>
    </r>
    <r>
      <rPr>
        <b/>
        <vertAlign val="subscript"/>
        <sz val="12"/>
        <color theme="0"/>
        <rFont val="AvenirNext LT Com Regular"/>
        <family val="2"/>
      </rPr>
      <t>5</t>
    </r>
    <r>
      <rPr>
        <b/>
        <sz val="12"/>
        <color theme="0"/>
        <rFont val="AvenirNext LT Com Regular"/>
        <family val="2"/>
      </rPr>
      <t>-max.</t>
    </r>
  </si>
  <si>
    <t>[kg/Schlag/a]</t>
  </si>
  <si>
    <t>Ausgebrachte 
Düngermenge</t>
  </si>
  <si>
    <t>Ausgebrachte 
Düngermenge als 3-Jahresgabe</t>
  </si>
  <si>
    <r>
      <t>P</t>
    </r>
    <r>
      <rPr>
        <b/>
        <vertAlign val="subscript"/>
        <sz val="12"/>
        <rFont val="AvenirNext LT Com Regular"/>
        <family val="2"/>
      </rPr>
      <t>2</t>
    </r>
    <r>
      <rPr>
        <b/>
        <sz val="12"/>
        <rFont val="AvenirNext LT Com Regular"/>
        <family val="2"/>
      </rPr>
      <t>O</t>
    </r>
    <r>
      <rPr>
        <b/>
        <vertAlign val="subscript"/>
        <sz val="12"/>
        <rFont val="AvenirNext LT Com Regular"/>
        <family val="2"/>
      </rPr>
      <t>5</t>
    </r>
    <r>
      <rPr>
        <b/>
        <sz val="12"/>
        <rFont val="AvenirNext LT Com Regular"/>
        <family val="2"/>
      </rPr>
      <t>-Zielwert</t>
    </r>
  </si>
  <si>
    <t>Wirtschaftsdünger tierischer Herkunft</t>
  </si>
  <si>
    <t>Bodenhilfsstoffe</t>
  </si>
  <si>
    <t>Kultursubstrate</t>
  </si>
  <si>
    <t>Pflanzenhilfsmittel</t>
  </si>
  <si>
    <t>Sonstige Stoffe</t>
  </si>
  <si>
    <t>Stoffgruppe</t>
  </si>
  <si>
    <t>Organische Düngemittel</t>
  </si>
  <si>
    <t>Organische  Düngemittel</t>
  </si>
  <si>
    <t>[kg/ha/a]</t>
  </si>
  <si>
    <t>Ausgebracht N</t>
  </si>
  <si>
    <r>
      <t>Ausgebracht P</t>
    </r>
    <r>
      <rPr>
        <b/>
        <vertAlign val="subscript"/>
        <sz val="12"/>
        <color theme="0"/>
        <rFont val="AvenirNext LT Com Regular"/>
        <family val="2"/>
      </rPr>
      <t>2</t>
    </r>
    <r>
      <rPr>
        <b/>
        <sz val="12"/>
        <color theme="0"/>
        <rFont val="AvenirNext LT Com Regular"/>
        <family val="2"/>
      </rPr>
      <t>O</t>
    </r>
    <r>
      <rPr>
        <b/>
        <vertAlign val="subscript"/>
        <sz val="12"/>
        <color theme="0"/>
        <rFont val="AvenirNext LT Com Regular"/>
        <family val="2"/>
      </rPr>
      <t>5</t>
    </r>
  </si>
  <si>
    <t>Gesamtbetrieblicher N-Bedarf [kg/a]:</t>
  </si>
  <si>
    <t>Aufgebrachte N-Menge [kg/a]:</t>
  </si>
  <si>
    <r>
      <t>Gesamtbetrieblicher P</t>
    </r>
    <r>
      <rPr>
        <b/>
        <vertAlign val="subscript"/>
        <sz val="12"/>
        <color theme="1"/>
        <rFont val="AvenirNext LT Com Regular"/>
        <family val="2"/>
      </rPr>
      <t>2</t>
    </r>
    <r>
      <rPr>
        <b/>
        <sz val="12"/>
        <color theme="1"/>
        <rFont val="AvenirNext LT Com Regular"/>
        <family val="2"/>
      </rPr>
      <t>O</t>
    </r>
    <r>
      <rPr>
        <b/>
        <vertAlign val="subscript"/>
        <sz val="12"/>
        <color theme="1"/>
        <rFont val="AvenirNext LT Com Regular"/>
        <family val="2"/>
      </rPr>
      <t>5</t>
    </r>
    <r>
      <rPr>
        <b/>
        <sz val="12"/>
        <color theme="1"/>
        <rFont val="AvenirNext LT Com Regular"/>
        <family val="2"/>
      </rPr>
      <t>-Bedarf [kg/a]:</t>
    </r>
  </si>
  <si>
    <r>
      <t>Aufgebrachte P</t>
    </r>
    <r>
      <rPr>
        <b/>
        <vertAlign val="subscript"/>
        <sz val="12"/>
        <color theme="1"/>
        <rFont val="AvenirNext LT Com Regular"/>
        <family val="2"/>
      </rPr>
      <t>2</t>
    </r>
    <r>
      <rPr>
        <b/>
        <sz val="12"/>
        <color theme="1"/>
        <rFont val="AvenirNext LT Com Regular"/>
        <family val="2"/>
      </rPr>
      <t>O</t>
    </r>
    <r>
      <rPr>
        <b/>
        <vertAlign val="subscript"/>
        <sz val="12"/>
        <color theme="1"/>
        <rFont val="AvenirNext LT Com Regular"/>
        <family val="2"/>
      </rPr>
      <t>5</t>
    </r>
    <r>
      <rPr>
        <b/>
        <sz val="12"/>
        <color theme="1"/>
        <rFont val="AvenirNext LT Com Regular"/>
        <family val="2"/>
      </rPr>
      <t>-Menge [kg/a]:</t>
    </r>
  </si>
  <si>
    <r>
      <t xml:space="preserve">                                     </t>
    </r>
    <r>
      <rPr>
        <b/>
        <sz val="28"/>
        <color theme="0"/>
        <rFont val="AvenirNext LT Com Regular"/>
        <family val="2"/>
      </rPr>
      <t xml:space="preserve">    </t>
    </r>
    <r>
      <rPr>
        <b/>
        <sz val="22"/>
        <color theme="0"/>
        <rFont val="AvenirNext LT Com Regular"/>
        <family val="2"/>
      </rPr>
      <t>Düngerechner für mineralische und organische N- &amp; P</t>
    </r>
    <r>
      <rPr>
        <b/>
        <vertAlign val="subscript"/>
        <sz val="22"/>
        <color theme="0"/>
        <rFont val="AvenirNext LT Com Regular"/>
        <family val="2"/>
      </rPr>
      <t>2</t>
    </r>
    <r>
      <rPr>
        <b/>
        <sz val="22"/>
        <color theme="0"/>
        <rFont val="AvenirNext LT Com Regular"/>
        <family val="2"/>
      </rPr>
      <t>O</t>
    </r>
    <r>
      <rPr>
        <b/>
        <vertAlign val="subscript"/>
        <sz val="22"/>
        <color theme="0"/>
        <rFont val="AvenirNext LT Com Regular"/>
        <family val="2"/>
      </rPr>
      <t>5</t>
    </r>
    <r>
      <rPr>
        <b/>
        <sz val="22"/>
        <color theme="0"/>
        <rFont val="AvenirNext LT Com Regular"/>
        <family val="2"/>
      </rPr>
      <t>-Düngung</t>
    </r>
  </si>
  <si>
    <t>Schlagname/
Bewirtschaftungseinheit</t>
  </si>
  <si>
    <r>
      <t>[kg/t, m</t>
    </r>
    <r>
      <rPr>
        <b/>
        <vertAlign val="superscript"/>
        <sz val="12"/>
        <color theme="0"/>
        <rFont val="AvenirNext LT Com Regular"/>
        <family val="2"/>
      </rPr>
      <t>3</t>
    </r>
    <r>
      <rPr>
        <b/>
        <sz val="12"/>
        <color theme="0"/>
        <rFont val="AvenirNext LT Com Regular"/>
        <family val="2"/>
      </rPr>
      <t>]</t>
    </r>
  </si>
  <si>
    <t xml:space="preserve">(wird aus Angaben  "Doku-mentation (schlagbezogen)" übernommen!) </t>
  </si>
  <si>
    <t>Begrünung mit Leguminosen</t>
  </si>
  <si>
    <t>Begrünung ohne Leguminosen</t>
  </si>
  <si>
    <t>Umbruch/Stören</t>
  </si>
  <si>
    <t>Erstellt: Regierungspräsidium Darmstadt, Dezernat V 51.2 Weinbau</t>
  </si>
  <si>
    <t xml:space="preserve">  </t>
  </si>
  <si>
    <t>Ermittelter  
N-Bedarf je Hektar/ max. 50 ohne Ermittlung</t>
  </si>
  <si>
    <t>N - Düngebedarf 
(max. 80 kg/ha/a empfohlen!)</t>
  </si>
  <si>
    <t xml:space="preserve">Stickstoff-
Ausgangswert </t>
  </si>
  <si>
    <t>[t/ha/a]</t>
  </si>
  <si>
    <t>[kg N/ha/a]</t>
  </si>
  <si>
    <t>Eigene Werte 1</t>
  </si>
  <si>
    <r>
      <rPr>
        <b/>
        <sz val="28"/>
        <color theme="0"/>
        <rFont val="AvenirNext LT Com Regular"/>
        <family val="2"/>
      </rPr>
      <t>N-</t>
    </r>
    <r>
      <rPr>
        <b/>
        <sz val="22"/>
        <color theme="0"/>
        <rFont val="AvenirNext LT Com Regular"/>
        <family val="2"/>
      </rPr>
      <t>Düngebedarfsermittlung Berechnungsverfahren (Schätzrahmen)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</si>
</sst>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\ &quot;m²&quot;"/>
    <numFmt numFmtId="166" formatCode="0.0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AvenirNext LT Com Regular"/>
      <family val="2"/>
    </font>
    <font>
      <sz val="12"/>
      <color theme="1"/>
      <name val="AvenirNext LT Com Regular"/>
      <family val="2"/>
    </font>
    <font>
      <sz val="14"/>
      <color theme="1"/>
      <name val="AvenirNext LT Com Regular"/>
      <family val="2"/>
    </font>
    <font>
      <b/>
      <sz val="22"/>
      <color theme="0"/>
      <name val="AvenirNext LT Com Regular"/>
      <family val="2"/>
    </font>
    <font>
      <b/>
      <sz val="14"/>
      <color theme="1"/>
      <name val="AvenirNext LT Com Regular"/>
      <family val="2"/>
    </font>
    <font>
      <sz val="10"/>
      <color theme="1"/>
      <name val="AvenirNext LT Com Regular"/>
      <family val="2"/>
    </font>
    <font>
      <sz val="9"/>
      <color theme="0" tint="-0.249977111117893"/>
      <name val="AvenirNext LT Com Regular"/>
      <family val="2"/>
    </font>
    <font>
      <b/>
      <sz val="12"/>
      <color theme="0"/>
      <name val="AvenirNext LT Com Regular"/>
      <family val="2"/>
    </font>
    <font>
      <b/>
      <sz val="28"/>
      <color theme="0"/>
      <name val="AvenirNext LT Com Regular"/>
      <family val="2"/>
    </font>
    <font>
      <b/>
      <sz val="10"/>
      <name val="AvenirNext LT Com Regular"/>
      <family val="2"/>
    </font>
    <font>
      <sz val="10"/>
      <name val="AvenirNext LT Com Regular"/>
      <family val="2"/>
    </font>
    <font>
      <b/>
      <sz val="12"/>
      <name val="AvenirNext LT Com Regular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venirNext LT Com Regular"/>
      <family val="2"/>
    </font>
    <font>
      <b/>
      <sz val="12"/>
      <color theme="1"/>
      <name val="AvenirNext LT Com Regular"/>
      <family val="2"/>
    </font>
    <font>
      <sz val="14"/>
      <name val="AvenirNext LT Com Regular"/>
      <family val="2"/>
    </font>
    <font>
      <sz val="12"/>
      <name val="AvenirNext LT Com Regular"/>
      <family val="2"/>
    </font>
    <font>
      <b/>
      <vertAlign val="subscript"/>
      <sz val="12"/>
      <color theme="0"/>
      <name val="AvenirNext LT Com Regular"/>
      <family val="2"/>
    </font>
    <font>
      <vertAlign val="superscript"/>
      <sz val="12"/>
      <color theme="1"/>
      <name val="AvenirNext LT Com Regular"/>
      <family val="2"/>
    </font>
    <font>
      <b/>
      <vertAlign val="subscript"/>
      <sz val="14"/>
      <color theme="1"/>
      <name val="AvenirNext LT Com Regular"/>
      <family val="2"/>
    </font>
    <font>
      <b/>
      <vertAlign val="subscript"/>
      <sz val="12"/>
      <name val="AvenirNext LT Com Regular"/>
      <family val="2"/>
    </font>
    <font>
      <b/>
      <vertAlign val="subscript"/>
      <sz val="28"/>
      <color theme="0"/>
      <name val="AvenirNext LT Com Regular"/>
      <family val="2"/>
    </font>
    <font>
      <b/>
      <vertAlign val="subscript"/>
      <sz val="12"/>
      <color theme="1"/>
      <name val="AvenirNext LT Com Regular"/>
      <family val="2"/>
    </font>
    <font>
      <b/>
      <vertAlign val="subscript"/>
      <sz val="22"/>
      <color theme="0"/>
      <name val="AvenirNext LT Com Regular"/>
      <family val="2"/>
    </font>
    <font>
      <sz val="8"/>
      <name val="Calibri"/>
      <family val="2"/>
      <scheme val="minor"/>
    </font>
    <font>
      <b/>
      <vertAlign val="superscript"/>
      <sz val="12"/>
      <color theme="0"/>
      <name val="AvenirNext LT Com Regular"/>
      <family val="2"/>
    </font>
    <font>
      <b/>
      <sz val="9"/>
      <color theme="0"/>
      <name val="AvenirNext LT Com Regular"/>
      <family val="2"/>
    </font>
  </fonts>
  <fills count="1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5" fillId="0" borderId="0" xfId="0" applyFont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17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/>
    </xf>
    <xf numFmtId="0" fontId="8" fillId="2" borderId="2" xfId="0" applyFont="1" applyFill="1" applyBorder="1" applyAlignment="1" applyProtection="1">
      <alignment horizontal="left" vertical="top"/>
      <protection hidden="1"/>
    </xf>
    <xf numFmtId="0" fontId="8" fillId="2" borderId="2" xfId="0" applyFont="1" applyFill="1" applyBorder="1" applyAlignment="1" applyProtection="1">
      <alignment horizontal="left" vertical="top" wrapText="1"/>
      <protection hidden="1"/>
    </xf>
    <xf numFmtId="0" fontId="2" fillId="9" borderId="0" xfId="0" applyFont="1" applyFill="1" applyBorder="1" applyAlignment="1" applyProtection="1">
      <alignment horizontal="left" vertical="top"/>
      <protection hidden="1"/>
    </xf>
    <xf numFmtId="0" fontId="2" fillId="9" borderId="0" xfId="0" applyFont="1" applyFill="1" applyAlignment="1" applyProtection="1">
      <alignment horizontal="left" vertical="top"/>
      <protection hidden="1"/>
    </xf>
    <xf numFmtId="0" fontId="2" fillId="9" borderId="11" xfId="0" applyFont="1" applyFill="1" applyBorder="1" applyAlignment="1" applyProtection="1">
      <alignment horizontal="left" vertical="top"/>
      <protection hidden="1"/>
    </xf>
    <xf numFmtId="0" fontId="15" fillId="9" borderId="2" xfId="0" applyFont="1" applyFill="1" applyBorder="1" applyAlignment="1" applyProtection="1">
      <alignment horizontal="left" vertical="top"/>
      <protection hidden="1"/>
    </xf>
    <xf numFmtId="0" fontId="2" fillId="9" borderId="2" xfId="0" applyFont="1" applyFill="1" applyBorder="1" applyAlignment="1" applyProtection="1">
      <alignment horizontal="left" vertical="top"/>
      <protection hidden="1"/>
    </xf>
    <xf numFmtId="0" fontId="15" fillId="9" borderId="2" xfId="0" applyFont="1" applyFill="1" applyBorder="1" applyAlignment="1" applyProtection="1">
      <alignment horizontal="left" vertical="top" wrapText="1"/>
      <protection hidden="1"/>
    </xf>
    <xf numFmtId="0" fontId="2" fillId="7" borderId="2" xfId="0" applyFont="1" applyFill="1" applyBorder="1" applyAlignment="1" applyProtection="1">
      <alignment horizontal="left" vertical="top"/>
      <protection locked="0" hidden="1"/>
    </xf>
    <xf numFmtId="165" fontId="2" fillId="7" borderId="2" xfId="0" applyNumberFormat="1" applyFont="1" applyFill="1" applyBorder="1" applyAlignment="1" applyProtection="1">
      <alignment horizontal="left" vertical="top"/>
      <protection locked="0" hidden="1"/>
    </xf>
    <xf numFmtId="0" fontId="1" fillId="0" borderId="0" xfId="0" applyFont="1" applyAlignment="1" applyProtection="1">
      <alignment horizontal="center" vertical="center"/>
      <protection hidden="1"/>
    </xf>
    <xf numFmtId="0" fontId="8" fillId="4" borderId="4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2" xfId="0" applyFont="1" applyFill="1" applyBorder="1" applyAlignment="1" applyProtection="1">
      <alignment horizontal="center" vertical="center"/>
      <protection hidden="1"/>
    </xf>
    <xf numFmtId="2" fontId="2" fillId="3" borderId="2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NumberFormat="1" applyFont="1" applyAlignment="1" applyProtection="1">
      <alignment horizontal="center" vertical="center"/>
      <protection hidden="1"/>
    </xf>
    <xf numFmtId="0" fontId="2" fillId="10" borderId="2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8" borderId="2" xfId="0" applyFont="1" applyFill="1" applyBorder="1" applyAlignment="1" applyProtection="1">
      <alignment horizontal="center" vertical="center"/>
      <protection hidden="1"/>
    </xf>
    <xf numFmtId="0" fontId="2" fillId="7" borderId="2" xfId="0" applyNumberFormat="1" applyFont="1" applyFill="1" applyBorder="1" applyAlignment="1" applyProtection="1">
      <alignment horizontal="center" vertical="center"/>
      <protection locked="0"/>
    </xf>
    <xf numFmtId="0" fontId="2" fillId="7" borderId="2" xfId="0" applyFont="1" applyFill="1" applyBorder="1" applyAlignment="1" applyProtection="1">
      <alignment horizontal="center" vertical="center"/>
      <protection locked="0"/>
    </xf>
    <xf numFmtId="14" fontId="2" fillId="7" borderId="2" xfId="0" applyNumberFormat="1" applyFont="1" applyFill="1" applyBorder="1" applyAlignment="1" applyProtection="1">
      <alignment horizontal="center" vertical="center"/>
      <protection locked="0"/>
    </xf>
    <xf numFmtId="0" fontId="8" fillId="12" borderId="3" xfId="0" applyFont="1" applyFill="1" applyBorder="1" applyAlignment="1" applyProtection="1">
      <alignment horizontal="center" vertical="center" wrapText="1"/>
      <protection hidden="1"/>
    </xf>
    <xf numFmtId="0" fontId="8" fillId="12" borderId="2" xfId="0" applyFont="1" applyFill="1" applyBorder="1" applyAlignment="1" applyProtection="1">
      <alignment horizontal="center" vertical="center" wrapText="1"/>
      <protection hidden="1"/>
    </xf>
    <xf numFmtId="166" fontId="2" fillId="11" borderId="2" xfId="0" applyNumberFormat="1" applyFont="1" applyFill="1" applyBorder="1" applyAlignment="1" applyProtection="1">
      <alignment horizontal="center" vertical="center"/>
      <protection hidden="1"/>
    </xf>
    <xf numFmtId="0" fontId="0" fillId="9" borderId="0" xfId="0" applyFill="1"/>
    <xf numFmtId="0" fontId="2" fillId="13" borderId="2" xfId="0" applyFont="1" applyFill="1" applyBorder="1" applyAlignment="1" applyProtection="1">
      <alignment horizontal="left" vertical="top"/>
      <protection hidden="1"/>
    </xf>
    <xf numFmtId="0" fontId="2" fillId="13" borderId="11" xfId="0" applyFont="1" applyFill="1" applyBorder="1" applyAlignment="1" applyProtection="1">
      <alignment horizontal="left" vertical="top"/>
      <protection hidden="1"/>
    </xf>
    <xf numFmtId="0" fontId="15" fillId="13" borderId="2" xfId="0" applyFont="1" applyFill="1" applyBorder="1" applyAlignment="1" applyProtection="1">
      <alignment horizontal="left" vertical="top"/>
      <protection hidden="1"/>
    </xf>
    <xf numFmtId="0" fontId="12" fillId="5" borderId="3" xfId="0" applyFont="1" applyFill="1" applyBorder="1" applyAlignment="1" applyProtection="1">
      <alignment horizontal="center" vertical="center" wrapText="1"/>
      <protection hidden="1"/>
    </xf>
    <xf numFmtId="0" fontId="12" fillId="5" borderId="2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Protection="1">
      <protection hidden="1"/>
    </xf>
    <xf numFmtId="0" fontId="3" fillId="0" borderId="15" xfId="0" applyFont="1" applyBorder="1" applyAlignment="1" applyProtection="1">
      <alignment horizontal="right"/>
      <protection hidden="1"/>
    </xf>
    <xf numFmtId="49" fontId="3" fillId="0" borderId="15" xfId="0" applyNumberFormat="1" applyFont="1" applyBorder="1" applyAlignment="1" applyProtection="1">
      <alignment horizontal="right"/>
      <protection hidden="1"/>
    </xf>
    <xf numFmtId="0" fontId="3" fillId="0" borderId="15" xfId="0" applyFont="1" applyBorder="1" applyProtection="1">
      <protection hidden="1"/>
    </xf>
    <xf numFmtId="0" fontId="16" fillId="3" borderId="2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wrapText="1"/>
      <protection hidden="1"/>
    </xf>
    <xf numFmtId="49" fontId="1" fillId="0" borderId="0" xfId="0" applyNumberFormat="1" applyFont="1" applyProtection="1">
      <protection hidden="1"/>
    </xf>
    <xf numFmtId="2" fontId="3" fillId="7" borderId="2" xfId="0" applyNumberFormat="1" applyFont="1" applyFill="1" applyBorder="1" applyAlignment="1" applyProtection="1">
      <alignment horizontal="center" vertical="center"/>
      <protection locked="0"/>
    </xf>
    <xf numFmtId="0" fontId="3" fillId="7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hidden="1"/>
    </xf>
    <xf numFmtId="0" fontId="0" fillId="9" borderId="0" xfId="0" applyFill="1" applyProtection="1">
      <protection hidden="1"/>
    </xf>
    <xf numFmtId="0" fontId="12" fillId="5" borderId="4" xfId="0" applyFont="1" applyFill="1" applyBorder="1" applyAlignment="1" applyProtection="1">
      <alignment horizontal="center" vertical="center" wrapText="1"/>
      <protection hidden="1"/>
    </xf>
    <xf numFmtId="0" fontId="2" fillId="3" borderId="2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NumberFormat="1" applyProtection="1">
      <protection hidden="1"/>
    </xf>
    <xf numFmtId="0" fontId="8" fillId="4" borderId="3" xfId="0" applyFont="1" applyFill="1" applyBorder="1" applyAlignment="1" applyProtection="1">
      <alignment horizontal="center" vertical="center"/>
      <protection hidden="1"/>
    </xf>
    <xf numFmtId="0" fontId="1" fillId="3" borderId="2" xfId="0" applyFont="1" applyFill="1" applyBorder="1" applyAlignment="1" applyProtection="1">
      <alignment horizontal="center" vertical="center"/>
      <protection hidden="1"/>
    </xf>
    <xf numFmtId="0" fontId="1" fillId="7" borderId="2" xfId="0" applyFont="1" applyFill="1" applyBorder="1" applyAlignment="1" applyProtection="1">
      <alignment horizontal="center" vertical="center"/>
      <protection locked="0"/>
    </xf>
    <xf numFmtId="0" fontId="0" fillId="9" borderId="15" xfId="0" applyFill="1" applyBorder="1" applyProtection="1">
      <protection hidden="1"/>
    </xf>
    <xf numFmtId="0" fontId="0" fillId="9" borderId="0" xfId="0" applyFill="1" applyBorder="1" applyProtection="1">
      <protection hidden="1"/>
    </xf>
    <xf numFmtId="164" fontId="1" fillId="3" borderId="16" xfId="0" applyNumberFormat="1" applyFont="1" applyFill="1" applyBorder="1" applyAlignment="1" applyProtection="1">
      <alignment horizontal="center" vertical="center"/>
      <protection hidden="1"/>
    </xf>
    <xf numFmtId="0" fontId="1" fillId="3" borderId="16" xfId="0" applyFont="1" applyFill="1" applyBorder="1" applyAlignment="1" applyProtection="1">
      <alignment horizontal="center" vertical="center"/>
      <protection hidden="1"/>
    </xf>
    <xf numFmtId="0" fontId="3" fillId="0" borderId="0" xfId="0" applyFont="1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0" fontId="1" fillId="0" borderId="0" xfId="0" applyFont="1" applyAlignment="1" applyProtection="1">
      <alignment horizontal="right" vertical="center" wrapText="1"/>
      <protection hidden="1"/>
    </xf>
    <xf numFmtId="164" fontId="1" fillId="7" borderId="16" xfId="0" applyNumberFormat="1" applyFon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Alignment="1" applyProtection="1">
      <alignment horizontal="center" vertical="center"/>
      <protection locked="0"/>
    </xf>
    <xf numFmtId="14" fontId="1" fillId="7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Protection="1">
      <protection hidden="1"/>
    </xf>
    <xf numFmtId="0" fontId="1" fillId="0" borderId="0" xfId="0" applyFont="1" applyBorder="1" applyProtection="1">
      <protection hidden="1"/>
    </xf>
    <xf numFmtId="0" fontId="1" fillId="0" borderId="21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1" fillId="0" borderId="0" xfId="0" applyFont="1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right" vertical="center" wrapText="1"/>
      <protection hidden="1"/>
    </xf>
    <xf numFmtId="0" fontId="1" fillId="0" borderId="1" xfId="0" applyFont="1" applyBorder="1" applyProtection="1">
      <protection hidden="1"/>
    </xf>
    <xf numFmtId="0" fontId="1" fillId="0" borderId="23" xfId="0" applyFont="1" applyBorder="1" applyProtection="1">
      <protection hidden="1"/>
    </xf>
    <xf numFmtId="0" fontId="1" fillId="0" borderId="24" xfId="0" applyFont="1" applyBorder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0" fontId="2" fillId="7" borderId="2" xfId="0" applyFont="1" applyFill="1" applyBorder="1" applyAlignment="1" applyProtection="1">
      <alignment horizontal="left" vertical="top"/>
      <protection locked="0"/>
    </xf>
    <xf numFmtId="165" fontId="2" fillId="7" borderId="2" xfId="0" applyNumberFormat="1" applyFont="1" applyFill="1" applyBorder="1" applyAlignment="1" applyProtection="1">
      <alignment horizontal="left" vertical="top"/>
      <protection locked="0"/>
    </xf>
    <xf numFmtId="1" fontId="10" fillId="0" borderId="0" xfId="0" applyNumberFormat="1" applyFont="1" applyFill="1" applyBorder="1" applyAlignment="1">
      <alignment horizontal="left" vertical="top" wrapText="1"/>
    </xf>
    <xf numFmtId="1" fontId="13" fillId="0" borderId="0" xfId="0" applyNumberFormat="1" applyFont="1" applyAlignment="1">
      <alignment horizontal="left" vertical="top" wrapText="1"/>
    </xf>
    <xf numFmtId="1" fontId="0" fillId="0" borderId="0" xfId="0" applyNumberFormat="1"/>
    <xf numFmtId="1" fontId="11" fillId="0" borderId="0" xfId="0" applyNumberFormat="1" applyFont="1" applyFill="1" applyBorder="1" applyAlignment="1">
      <alignment horizontal="left" vertical="top" wrapText="1"/>
    </xf>
    <xf numFmtId="1" fontId="1" fillId="7" borderId="2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 applyProtection="1">
      <protection hidden="1"/>
    </xf>
    <xf numFmtId="0" fontId="1" fillId="3" borderId="2" xfId="0" applyNumberFormat="1" applyFont="1" applyFill="1" applyBorder="1" applyAlignment="1" applyProtection="1">
      <alignment horizontal="center" vertical="center"/>
      <protection hidden="1"/>
    </xf>
    <xf numFmtId="0" fontId="1" fillId="14" borderId="2" xfId="0" applyFont="1" applyFill="1" applyBorder="1" applyAlignment="1" applyProtection="1">
      <alignment horizontal="center" vertical="center"/>
      <protection locked="0"/>
    </xf>
    <xf numFmtId="1" fontId="1" fillId="14" borderId="2" xfId="0" applyNumberFormat="1" applyFont="1" applyFill="1" applyBorder="1" applyAlignment="1" applyProtection="1">
      <alignment horizontal="center" vertical="center"/>
      <protection locked="0"/>
    </xf>
    <xf numFmtId="0" fontId="0" fillId="9" borderId="20" xfId="0" applyFill="1" applyBorder="1" applyProtection="1">
      <protection hidden="1"/>
    </xf>
    <xf numFmtId="0" fontId="0" fillId="9" borderId="0" xfId="0" applyNumberFormat="1" applyFill="1" applyBorder="1" applyProtection="1">
      <protection hidden="1"/>
    </xf>
    <xf numFmtId="0" fontId="0" fillId="9" borderId="21" xfId="0" applyFill="1" applyBorder="1" applyProtection="1">
      <protection hidden="1"/>
    </xf>
    <xf numFmtId="0" fontId="8" fillId="4" borderId="27" xfId="0" applyFont="1" applyFill="1" applyBorder="1" applyAlignment="1" applyProtection="1">
      <alignment horizontal="center" vertical="center" wrapText="1"/>
      <protection hidden="1"/>
    </xf>
    <xf numFmtId="0" fontId="2" fillId="3" borderId="5" xfId="0" applyFont="1" applyFill="1" applyBorder="1" applyProtection="1">
      <protection hidden="1"/>
    </xf>
    <xf numFmtId="0" fontId="2" fillId="3" borderId="6" xfId="0" applyFont="1" applyFill="1" applyBorder="1" applyProtection="1">
      <protection hidden="1"/>
    </xf>
    <xf numFmtId="0" fontId="2" fillId="3" borderId="8" xfId="0" applyFont="1" applyFill="1" applyBorder="1" applyAlignment="1" applyProtection="1">
      <alignment horizontal="center" vertical="center"/>
      <protection hidden="1"/>
    </xf>
    <xf numFmtId="2" fontId="2" fillId="3" borderId="8" xfId="0" applyNumberFormat="1" applyFont="1" applyFill="1" applyBorder="1" applyAlignment="1" applyProtection="1">
      <alignment horizontal="center" vertical="center"/>
      <protection hidden="1"/>
    </xf>
    <xf numFmtId="0" fontId="2" fillId="3" borderId="8" xfId="0" applyNumberFormat="1" applyFont="1" applyFill="1" applyBorder="1" applyAlignment="1" applyProtection="1">
      <alignment horizontal="center" vertical="center"/>
      <protection hidden="1"/>
    </xf>
    <xf numFmtId="0" fontId="2" fillId="7" borderId="8" xfId="0" applyFont="1" applyFill="1" applyBorder="1" applyAlignment="1" applyProtection="1">
      <alignment horizontal="center" vertical="center"/>
      <protection locked="0"/>
    </xf>
    <xf numFmtId="0" fontId="2" fillId="10" borderId="8" xfId="0" applyFont="1" applyFill="1" applyBorder="1" applyAlignment="1" applyProtection="1">
      <alignment horizontal="center" vertical="center"/>
      <protection hidden="1"/>
    </xf>
    <xf numFmtId="166" fontId="2" fillId="11" borderId="8" xfId="0" applyNumberFormat="1" applyFont="1" applyFill="1" applyBorder="1" applyAlignment="1" applyProtection="1">
      <alignment horizontal="center" vertical="center"/>
      <protection hidden="1"/>
    </xf>
    <xf numFmtId="0" fontId="2" fillId="3" borderId="5" xfId="0" applyFont="1" applyFill="1" applyBorder="1" applyAlignment="1" applyProtection="1">
      <alignment horizontal="center" vertical="center"/>
      <protection hidden="1"/>
    </xf>
    <xf numFmtId="0" fontId="2" fillId="3" borderId="6" xfId="0" applyFont="1" applyFill="1" applyBorder="1" applyAlignment="1" applyProtection="1">
      <alignment horizontal="center" vertical="center"/>
      <protection hidden="1"/>
    </xf>
    <xf numFmtId="1" fontId="0" fillId="9" borderId="0" xfId="0" applyNumberFormat="1" applyFill="1" applyBorder="1" applyProtection="1">
      <protection hidden="1"/>
    </xf>
    <xf numFmtId="0" fontId="12" fillId="5" borderId="28" xfId="0" applyFont="1" applyFill="1" applyBorder="1" applyAlignment="1" applyProtection="1">
      <alignment horizontal="center" vertical="center" wrapText="1"/>
      <protection hidden="1"/>
    </xf>
    <xf numFmtId="0" fontId="12" fillId="5" borderId="31" xfId="0" applyFont="1" applyFill="1" applyBorder="1" applyAlignment="1" applyProtection="1">
      <alignment horizontal="center" vertical="center" wrapText="1"/>
      <protection hidden="1"/>
    </xf>
    <xf numFmtId="0" fontId="1" fillId="3" borderId="5" xfId="0" applyFont="1" applyFill="1" applyBorder="1" applyProtection="1">
      <protection hidden="1"/>
    </xf>
    <xf numFmtId="0" fontId="1" fillId="8" borderId="28" xfId="0" applyFont="1" applyFill="1" applyBorder="1" applyAlignment="1" applyProtection="1">
      <alignment horizontal="center" vertical="center"/>
      <protection hidden="1"/>
    </xf>
    <xf numFmtId="0" fontId="1" fillId="3" borderId="6" xfId="0" applyFont="1" applyFill="1" applyBorder="1" applyProtection="1">
      <protection hidden="1"/>
    </xf>
    <xf numFmtId="0" fontId="1" fillId="3" borderId="8" xfId="0" applyFont="1" applyFill="1" applyBorder="1" applyAlignment="1" applyProtection="1">
      <alignment horizontal="center" vertical="center"/>
      <protection hidden="1"/>
    </xf>
    <xf numFmtId="0" fontId="1" fillId="7" borderId="8" xfId="0" applyFont="1" applyFill="1" applyBorder="1" applyAlignment="1" applyProtection="1">
      <alignment horizontal="center" vertical="center"/>
      <protection locked="0"/>
    </xf>
    <xf numFmtId="1" fontId="1" fillId="7" borderId="8" xfId="0" applyNumberFormat="1" applyFont="1" applyFill="1" applyBorder="1" applyAlignment="1" applyProtection="1">
      <alignment horizontal="center" vertical="center"/>
      <protection locked="0"/>
    </xf>
    <xf numFmtId="1" fontId="1" fillId="14" borderId="8" xfId="0" applyNumberFormat="1" applyFont="1" applyFill="1" applyBorder="1" applyAlignment="1" applyProtection="1">
      <alignment horizontal="center" vertical="center"/>
      <protection locked="0"/>
    </xf>
    <xf numFmtId="0" fontId="0" fillId="9" borderId="25" xfId="0" applyFill="1" applyBorder="1" applyProtection="1">
      <protection hidden="1"/>
    </xf>
    <xf numFmtId="0" fontId="8" fillId="4" borderId="29" xfId="0" applyFont="1" applyFill="1" applyBorder="1" applyAlignment="1" applyProtection="1">
      <alignment horizontal="center" vertical="center" wrapText="1"/>
      <protection hidden="1"/>
    </xf>
    <xf numFmtId="0" fontId="1" fillId="7" borderId="29" xfId="0" applyFont="1" applyFill="1" applyBorder="1" applyAlignment="1" applyProtection="1">
      <alignment horizontal="center" vertical="center"/>
      <protection locked="0"/>
    </xf>
    <xf numFmtId="164" fontId="1" fillId="3" borderId="33" xfId="0" applyNumberFormat="1" applyFont="1" applyFill="1" applyBorder="1" applyAlignment="1" applyProtection="1">
      <alignment horizontal="center" vertical="center"/>
      <protection hidden="1"/>
    </xf>
    <xf numFmtId="164" fontId="1" fillId="7" borderId="33" xfId="0" applyNumberFormat="1" applyFont="1" applyFill="1" applyBorder="1" applyAlignment="1" applyProtection="1">
      <alignment horizontal="center" vertical="center"/>
      <protection locked="0"/>
    </xf>
    <xf numFmtId="0" fontId="1" fillId="3" borderId="33" xfId="0" applyFont="1" applyFill="1" applyBorder="1" applyAlignment="1" applyProtection="1">
      <alignment horizontal="center" vertical="center"/>
      <protection hidden="1"/>
    </xf>
    <xf numFmtId="0" fontId="1" fillId="7" borderId="33" xfId="0" applyFont="1" applyFill="1" applyBorder="1" applyAlignment="1" applyProtection="1">
      <alignment horizontal="center" vertical="center"/>
      <protection locked="0"/>
    </xf>
    <xf numFmtId="14" fontId="1" fillId="7" borderId="33" xfId="0" applyNumberFormat="1" applyFont="1" applyFill="1" applyBorder="1" applyAlignment="1" applyProtection="1">
      <alignment horizontal="center" vertical="center"/>
      <protection locked="0"/>
    </xf>
    <xf numFmtId="0" fontId="1" fillId="7" borderId="34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hidden="1"/>
    </xf>
    <xf numFmtId="49" fontId="5" fillId="3" borderId="2" xfId="0" applyNumberFormat="1" applyFont="1" applyFill="1" applyBorder="1" applyAlignment="1" applyProtection="1">
      <alignment horizontal="center" vertical="center"/>
      <protection hidden="1"/>
    </xf>
    <xf numFmtId="0" fontId="5" fillId="3" borderId="2" xfId="0" applyFont="1" applyFill="1" applyBorder="1" applyAlignment="1" applyProtection="1">
      <alignment horizontal="center"/>
      <protection hidden="1"/>
    </xf>
    <xf numFmtId="0" fontId="1" fillId="0" borderId="0" xfId="0" applyFont="1" applyFill="1" applyAlignment="1" applyProtection="1">
      <alignment horizontal="center" vertical="center" wrapText="1"/>
      <protection hidden="1"/>
    </xf>
    <xf numFmtId="0" fontId="12" fillId="15" borderId="3" xfId="0" applyFont="1" applyFill="1" applyBorder="1" applyAlignment="1" applyProtection="1">
      <alignment horizontal="center" vertical="center" wrapText="1"/>
      <protection hidden="1"/>
    </xf>
    <xf numFmtId="0" fontId="8" fillId="4" borderId="3" xfId="0" applyFont="1" applyFill="1" applyBorder="1" applyAlignment="1" applyProtection="1">
      <alignment horizontal="center" vertical="center" wrapText="1"/>
      <protection hidden="1"/>
    </xf>
    <xf numFmtId="0" fontId="8" fillId="4" borderId="16" xfId="0" applyFont="1" applyFill="1" applyBorder="1" applyAlignment="1" applyProtection="1">
      <alignment horizontal="center" vertical="center" wrapText="1"/>
      <protection hidden="1"/>
    </xf>
    <xf numFmtId="0" fontId="2" fillId="3" borderId="2" xfId="0" applyNumberFormat="1" applyFont="1" applyFill="1" applyBorder="1" applyAlignment="1" applyProtection="1">
      <alignment horizontal="center" vertical="center"/>
    </xf>
    <xf numFmtId="1" fontId="2" fillId="7" borderId="2" xfId="0" applyNumberFormat="1" applyFont="1" applyFill="1" applyBorder="1" applyAlignment="1" applyProtection="1">
      <alignment horizontal="center" vertical="center"/>
      <protection locked="0"/>
    </xf>
    <xf numFmtId="0" fontId="2" fillId="8" borderId="8" xfId="0" applyFont="1" applyFill="1" applyBorder="1" applyAlignment="1" applyProtection="1">
      <alignment horizontal="center" vertical="center"/>
      <protection hidden="1"/>
    </xf>
    <xf numFmtId="0" fontId="1" fillId="3" borderId="8" xfId="0" applyNumberFormat="1" applyFont="1" applyFill="1" applyBorder="1" applyAlignment="1" applyProtection="1">
      <alignment horizontal="center" vertical="center"/>
      <protection hidden="1"/>
    </xf>
    <xf numFmtId="1" fontId="3" fillId="7" borderId="2" xfId="0" applyNumberFormat="1" applyFont="1" applyFill="1" applyBorder="1" applyAlignment="1" applyProtection="1">
      <alignment horizontal="center" vertical="center"/>
      <protection locked="0"/>
    </xf>
    <xf numFmtId="0" fontId="2" fillId="7" borderId="11" xfId="0" applyFont="1" applyFill="1" applyBorder="1" applyAlignment="1" applyProtection="1">
      <alignment horizontal="left" vertical="top"/>
      <protection locked="0" hidden="1"/>
    </xf>
    <xf numFmtId="0" fontId="0" fillId="9" borderId="0" xfId="0" applyFill="1" applyProtection="1"/>
    <xf numFmtId="0" fontId="2" fillId="7" borderId="2" xfId="0" applyFont="1" applyFill="1" applyBorder="1" applyAlignment="1" applyProtection="1">
      <alignment horizontal="center" vertical="center"/>
      <protection locked="0" hidden="1"/>
    </xf>
    <xf numFmtId="2" fontId="1" fillId="10" borderId="2" xfId="0" applyNumberFormat="1" applyFont="1" applyFill="1" applyBorder="1" applyAlignment="1" applyProtection="1">
      <alignment horizontal="center" vertical="center"/>
      <protection hidden="1"/>
    </xf>
    <xf numFmtId="2" fontId="2" fillId="16" borderId="2" xfId="0" applyNumberFormat="1" applyFont="1" applyFill="1" applyBorder="1" applyAlignment="1" applyProtection="1">
      <alignment horizontal="center" vertical="center"/>
      <protection hidden="1"/>
    </xf>
    <xf numFmtId="2" fontId="2" fillId="8" borderId="2" xfId="0" applyNumberFormat="1" applyFont="1" applyFill="1" applyBorder="1" applyAlignment="1" applyProtection="1">
      <alignment horizontal="center" vertical="center"/>
      <protection hidden="1"/>
    </xf>
    <xf numFmtId="2" fontId="2" fillId="7" borderId="2" xfId="0" applyNumberFormat="1" applyFont="1" applyFill="1" applyBorder="1" applyAlignment="1" applyProtection="1">
      <alignment horizontal="center" vertical="center"/>
      <protection locked="0" hidden="1"/>
    </xf>
    <xf numFmtId="2" fontId="2" fillId="10" borderId="2" xfId="0" applyNumberFormat="1" applyFont="1" applyFill="1" applyBorder="1" applyAlignment="1" applyProtection="1">
      <alignment horizontal="center" vertical="center"/>
      <protection hidden="1"/>
    </xf>
    <xf numFmtId="2" fontId="2" fillId="10" borderId="28" xfId="0" applyNumberFormat="1" applyFont="1" applyFill="1" applyBorder="1" applyAlignment="1" applyProtection="1">
      <alignment horizontal="center" vertical="center"/>
      <protection hidden="1"/>
    </xf>
    <xf numFmtId="0" fontId="27" fillId="4" borderId="4" xfId="0" applyFont="1" applyFill="1" applyBorder="1" applyAlignment="1" applyProtection="1">
      <alignment horizontal="center" vertical="center" wrapText="1"/>
      <protection hidden="1"/>
    </xf>
    <xf numFmtId="0" fontId="8" fillId="4" borderId="2" xfId="0" applyFont="1" applyFill="1" applyBorder="1" applyAlignment="1" applyProtection="1">
      <alignment horizontal="center" vertical="center" wrapText="1"/>
      <protection hidden="1"/>
    </xf>
    <xf numFmtId="0" fontId="8" fillId="4" borderId="3" xfId="0" applyFont="1" applyFill="1" applyBorder="1" applyAlignment="1" applyProtection="1">
      <alignment horizontal="center" vertical="center" wrapText="1"/>
      <protection hidden="1"/>
    </xf>
    <xf numFmtId="0" fontId="8" fillId="4" borderId="4" xfId="0" applyFont="1" applyFill="1" applyBorder="1" applyAlignment="1" applyProtection="1">
      <alignment horizontal="center" vertical="center" wrapText="1"/>
      <protection hidden="1"/>
    </xf>
    <xf numFmtId="0" fontId="8" fillId="4" borderId="16" xfId="0" applyFont="1" applyFill="1" applyBorder="1" applyAlignment="1" applyProtection="1">
      <alignment horizontal="center" vertical="center" wrapText="1"/>
      <protection hidden="1"/>
    </xf>
    <xf numFmtId="0" fontId="8" fillId="4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14" borderId="8" xfId="0" applyFont="1" applyFill="1" applyBorder="1" applyAlignment="1" applyProtection="1">
      <alignment horizontal="center" vertical="center"/>
      <protection locked="0"/>
    </xf>
    <xf numFmtId="0" fontId="1" fillId="8" borderId="35" xfId="0" applyFont="1" applyFill="1" applyBorder="1" applyAlignment="1" applyProtection="1">
      <alignment horizontal="center" vertical="center"/>
      <protection hidden="1"/>
    </xf>
    <xf numFmtId="0" fontId="2" fillId="3" borderId="8" xfId="0" applyNumberFormat="1" applyFont="1" applyFill="1" applyBorder="1" applyAlignment="1" applyProtection="1">
      <alignment horizontal="center" vertical="center"/>
    </xf>
    <xf numFmtId="2" fontId="2" fillId="10" borderId="8" xfId="0" applyNumberFormat="1" applyFont="1" applyFill="1" applyBorder="1" applyAlignment="1" applyProtection="1">
      <alignment horizontal="center" vertical="center"/>
      <protection hidden="1"/>
    </xf>
    <xf numFmtId="2" fontId="2" fillId="10" borderId="35" xfId="0" applyNumberFormat="1" applyFont="1" applyFill="1" applyBorder="1" applyAlignment="1" applyProtection="1">
      <alignment horizontal="center" vertical="center"/>
      <protection hidden="1"/>
    </xf>
    <xf numFmtId="0" fontId="4" fillId="2" borderId="18" xfId="0" applyFont="1" applyFill="1" applyBorder="1" applyAlignment="1" applyProtection="1">
      <alignment vertical="center" wrapText="1"/>
      <protection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9" xfId="0" applyFont="1" applyFill="1" applyBorder="1" applyAlignment="1" applyProtection="1">
      <alignment horizontal="center" vertical="center"/>
      <protection hidden="1"/>
    </xf>
    <xf numFmtId="0" fontId="8" fillId="4" borderId="31" xfId="0" applyFont="1" applyFill="1" applyBorder="1" applyAlignment="1" applyProtection="1">
      <alignment horizontal="center" vertical="center" wrapText="1"/>
      <protection hidden="1"/>
    </xf>
    <xf numFmtId="2" fontId="1" fillId="10" borderId="28" xfId="0" applyNumberFormat="1" applyFont="1" applyFill="1" applyBorder="1" applyAlignment="1" applyProtection="1">
      <alignment horizontal="center" vertical="center"/>
      <protection hidden="1"/>
    </xf>
    <xf numFmtId="14" fontId="2" fillId="7" borderId="8" xfId="0" applyNumberFormat="1" applyFont="1" applyFill="1" applyBorder="1" applyAlignment="1" applyProtection="1">
      <alignment horizontal="center" vertical="center"/>
      <protection locked="0"/>
    </xf>
    <xf numFmtId="0" fontId="2" fillId="7" borderId="8" xfId="0" applyFont="1" applyFill="1" applyBorder="1" applyAlignment="1" applyProtection="1">
      <alignment horizontal="center" vertical="center"/>
      <protection locked="0" hidden="1"/>
    </xf>
    <xf numFmtId="0" fontId="2" fillId="7" borderId="8" xfId="0" applyNumberFormat="1" applyFont="1" applyFill="1" applyBorder="1" applyAlignment="1" applyProtection="1">
      <alignment horizontal="center" vertical="center"/>
      <protection locked="0"/>
    </xf>
    <xf numFmtId="1" fontId="2" fillId="7" borderId="8" xfId="0" applyNumberFormat="1" applyFont="1" applyFill="1" applyBorder="1" applyAlignment="1" applyProtection="1">
      <alignment horizontal="center" vertical="center"/>
      <protection locked="0"/>
    </xf>
    <xf numFmtId="2" fontId="2" fillId="16" borderId="8" xfId="0" applyNumberFormat="1" applyFont="1" applyFill="1" applyBorder="1" applyAlignment="1" applyProtection="1">
      <alignment horizontal="center" vertical="center"/>
      <protection hidden="1"/>
    </xf>
    <xf numFmtId="2" fontId="2" fillId="8" borderId="8" xfId="0" applyNumberFormat="1" applyFont="1" applyFill="1" applyBorder="1" applyAlignment="1" applyProtection="1">
      <alignment horizontal="center" vertical="center"/>
      <protection hidden="1"/>
    </xf>
    <xf numFmtId="2" fontId="2" fillId="7" borderId="8" xfId="0" applyNumberFormat="1" applyFont="1" applyFill="1" applyBorder="1" applyAlignment="1" applyProtection="1">
      <alignment horizontal="center" vertical="center"/>
      <protection locked="0" hidden="1"/>
    </xf>
    <xf numFmtId="2" fontId="1" fillId="10" borderId="8" xfId="0" applyNumberFormat="1" applyFont="1" applyFill="1" applyBorder="1" applyAlignment="1" applyProtection="1">
      <alignment horizontal="center" vertical="center"/>
      <protection hidden="1"/>
    </xf>
    <xf numFmtId="2" fontId="1" fillId="10" borderId="35" xfId="0" applyNumberFormat="1" applyFont="1" applyFill="1" applyBorder="1" applyAlignment="1" applyProtection="1">
      <alignment horizontal="center" vertical="center"/>
      <protection hidden="1"/>
    </xf>
    <xf numFmtId="0" fontId="5" fillId="3" borderId="25" xfId="0" applyFont="1" applyFill="1" applyBorder="1" applyAlignment="1" applyProtection="1">
      <alignment horizontal="left" vertical="center"/>
      <protection hidden="1"/>
    </xf>
    <xf numFmtId="0" fontId="5" fillId="3" borderId="9" xfId="0" applyFont="1" applyFill="1" applyBorder="1" applyAlignment="1" applyProtection="1">
      <alignment horizontal="left" vertical="center"/>
      <protection hidden="1"/>
    </xf>
    <xf numFmtId="0" fontId="5" fillId="3" borderId="22" xfId="0" applyFont="1" applyFill="1" applyBorder="1" applyAlignment="1" applyProtection="1">
      <alignment horizontal="left" vertical="center"/>
      <protection hidden="1"/>
    </xf>
    <xf numFmtId="0" fontId="3" fillId="0" borderId="9" xfId="0" applyFont="1" applyBorder="1" applyAlignment="1" applyProtection="1">
      <alignment horizontal="right"/>
      <protection hidden="1"/>
    </xf>
    <xf numFmtId="0" fontId="3" fillId="0" borderId="21" xfId="0" applyFont="1" applyBorder="1" applyProtection="1">
      <protection hidden="1"/>
    </xf>
    <xf numFmtId="0" fontId="5" fillId="3" borderId="5" xfId="0" applyFont="1" applyFill="1" applyBorder="1" applyAlignment="1" applyProtection="1">
      <alignment horizontal="left" vertical="center"/>
      <protection hidden="1"/>
    </xf>
    <xf numFmtId="0" fontId="3" fillId="7" borderId="5" xfId="0" applyFont="1" applyFill="1" applyBorder="1" applyAlignment="1" applyProtection="1">
      <alignment horizontal="left" vertical="center"/>
      <protection locked="0"/>
    </xf>
    <xf numFmtId="0" fontId="16" fillId="3" borderId="28" xfId="0" applyFont="1" applyFill="1" applyBorder="1" applyAlignment="1" applyProtection="1">
      <alignment horizontal="center" vertical="center" wrapText="1"/>
      <protection hidden="1"/>
    </xf>
    <xf numFmtId="0" fontId="3" fillId="7" borderId="6" xfId="0" applyFont="1" applyFill="1" applyBorder="1" applyAlignment="1" applyProtection="1">
      <alignment horizontal="left" vertical="center"/>
      <protection locked="0"/>
    </xf>
    <xf numFmtId="2" fontId="3" fillId="7" borderId="8" xfId="0" applyNumberFormat="1" applyFont="1" applyFill="1" applyBorder="1" applyAlignment="1" applyProtection="1">
      <alignment horizontal="center" vertical="center"/>
      <protection locked="0"/>
    </xf>
    <xf numFmtId="0" fontId="3" fillId="7" borderId="8" xfId="0" applyNumberFormat="1" applyFont="1" applyFill="1" applyBorder="1" applyAlignment="1" applyProtection="1">
      <alignment horizontal="center" vertical="center"/>
      <protection locked="0"/>
    </xf>
    <xf numFmtId="1" fontId="3" fillId="7" borderId="8" xfId="0" applyNumberFormat="1" applyFont="1" applyFill="1" applyBorder="1" applyAlignment="1" applyProtection="1">
      <alignment horizontal="center" vertical="center"/>
      <protection locked="0"/>
    </xf>
    <xf numFmtId="0" fontId="16" fillId="3" borderId="8" xfId="0" applyFont="1" applyFill="1" applyBorder="1" applyAlignment="1" applyProtection="1">
      <alignment horizontal="center" vertical="center" wrapText="1"/>
      <protection hidden="1"/>
    </xf>
    <xf numFmtId="0" fontId="16" fillId="3" borderId="35" xfId="0" applyFont="1" applyFill="1" applyBorder="1" applyAlignment="1" applyProtection="1">
      <alignment horizontal="center" vertical="center" wrapText="1"/>
      <protection hidden="1"/>
    </xf>
    <xf numFmtId="0" fontId="8" fillId="4" borderId="2" xfId="0" applyFont="1" applyFill="1" applyBorder="1" applyAlignment="1" applyProtection="1">
      <alignment horizontal="center" vertical="center" wrapText="1"/>
      <protection hidden="1"/>
    </xf>
    <xf numFmtId="0" fontId="8" fillId="4" borderId="3" xfId="0" applyFont="1" applyFill="1" applyBorder="1" applyAlignment="1" applyProtection="1">
      <alignment horizontal="center" vertical="center" wrapText="1"/>
      <protection hidden="1"/>
    </xf>
    <xf numFmtId="0" fontId="8" fillId="4" borderId="4" xfId="0" applyFont="1" applyFill="1" applyBorder="1" applyAlignment="1" applyProtection="1">
      <alignment horizontal="center" vertical="center" wrapText="1"/>
      <protection hidden="1"/>
    </xf>
    <xf numFmtId="0" fontId="8" fillId="4" borderId="16" xfId="0" applyFont="1" applyFill="1" applyBorder="1" applyAlignment="1" applyProtection="1">
      <alignment horizontal="center" vertical="center" wrapText="1"/>
      <protection hidden="1"/>
    </xf>
    <xf numFmtId="0" fontId="8" fillId="4" borderId="3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20" xfId="0" applyFont="1" applyBorder="1" applyAlignment="1" applyProtection="1">
      <alignment horizontal="right"/>
      <protection hidden="1"/>
    </xf>
    <xf numFmtId="0" fontId="6" fillId="0" borderId="0" xfId="0" applyFont="1" applyBorder="1" applyAlignment="1" applyProtection="1">
      <alignment horizontal="right"/>
      <protection hidden="1"/>
    </xf>
    <xf numFmtId="0" fontId="6" fillId="0" borderId="21" xfId="0" applyFont="1" applyBorder="1" applyAlignment="1" applyProtection="1">
      <alignment horizontal="right"/>
      <protection hidden="1"/>
    </xf>
    <xf numFmtId="0" fontId="6" fillId="0" borderId="25" xfId="0" applyFont="1" applyBorder="1" applyAlignment="1" applyProtection="1">
      <protection hidden="1"/>
    </xf>
    <xf numFmtId="0" fontId="6" fillId="0" borderId="15" xfId="0" applyFont="1" applyBorder="1" applyAlignment="1" applyProtection="1">
      <protection hidden="1"/>
    </xf>
    <xf numFmtId="0" fontId="6" fillId="0" borderId="36" xfId="0" applyFont="1" applyBorder="1" applyAlignment="1" applyProtection="1">
      <protection hidden="1"/>
    </xf>
    <xf numFmtId="0" fontId="4" fillId="2" borderId="17" xfId="0" applyFont="1" applyFill="1" applyBorder="1" applyAlignment="1" applyProtection="1">
      <alignment horizontal="center" vertical="center" wrapText="1"/>
      <protection hidden="1"/>
    </xf>
    <xf numFmtId="0" fontId="4" fillId="2" borderId="18" xfId="0" applyFont="1" applyFill="1" applyBorder="1" applyAlignment="1" applyProtection="1">
      <alignment horizontal="center" vertical="center" wrapText="1"/>
      <protection hidden="1"/>
    </xf>
    <xf numFmtId="0" fontId="4" fillId="2" borderId="19" xfId="0" applyFont="1" applyFill="1" applyBorder="1" applyAlignment="1" applyProtection="1">
      <alignment horizontal="center" vertical="center" wrapText="1"/>
      <protection hidden="1"/>
    </xf>
    <xf numFmtId="0" fontId="4" fillId="2" borderId="20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Border="1" applyAlignment="1" applyProtection="1">
      <alignment horizontal="center" vertical="center" wrapText="1"/>
      <protection hidden="1"/>
    </xf>
    <xf numFmtId="0" fontId="4" fillId="2" borderId="21" xfId="0" applyFont="1" applyFill="1" applyBorder="1" applyAlignment="1" applyProtection="1">
      <alignment horizontal="center" vertical="center" wrapText="1"/>
      <protection hidden="1"/>
    </xf>
    <xf numFmtId="0" fontId="5" fillId="3" borderId="11" xfId="0" applyFont="1" applyFill="1" applyBorder="1" applyAlignment="1" applyProtection="1">
      <alignment horizontal="center"/>
      <protection hidden="1"/>
    </xf>
    <xf numFmtId="0" fontId="5" fillId="3" borderId="10" xfId="0" applyFont="1" applyFill="1" applyBorder="1" applyAlignment="1" applyProtection="1">
      <alignment horizontal="center"/>
      <protection hidden="1"/>
    </xf>
    <xf numFmtId="0" fontId="5" fillId="3" borderId="12" xfId="0" applyFont="1" applyFill="1" applyBorder="1" applyAlignment="1" applyProtection="1">
      <alignment horizontal="center"/>
      <protection hidden="1"/>
    </xf>
    <xf numFmtId="0" fontId="3" fillId="7" borderId="11" xfId="0" applyFont="1" applyFill="1" applyBorder="1" applyAlignment="1" applyProtection="1">
      <alignment horizontal="left"/>
      <protection locked="0"/>
    </xf>
    <xf numFmtId="0" fontId="3" fillId="7" borderId="10" xfId="0" applyFont="1" applyFill="1" applyBorder="1" applyAlignment="1" applyProtection="1">
      <alignment horizontal="left"/>
      <protection locked="0"/>
    </xf>
    <xf numFmtId="0" fontId="3" fillId="7" borderId="12" xfId="0" applyFont="1" applyFill="1" applyBorder="1" applyAlignment="1" applyProtection="1">
      <alignment horizontal="left"/>
      <protection locked="0"/>
    </xf>
    <xf numFmtId="0" fontId="3" fillId="7" borderId="2" xfId="0" applyFont="1" applyFill="1" applyBorder="1" applyAlignment="1" applyProtection="1">
      <alignment horizontal="left"/>
      <protection locked="0"/>
    </xf>
    <xf numFmtId="0" fontId="3" fillId="7" borderId="28" xfId="0" applyFont="1" applyFill="1" applyBorder="1" applyAlignment="1" applyProtection="1">
      <alignment horizontal="left"/>
      <protection locked="0"/>
    </xf>
    <xf numFmtId="0" fontId="6" fillId="9" borderId="20" xfId="0" applyFont="1" applyFill="1" applyBorder="1" applyAlignment="1" applyProtection="1">
      <alignment horizontal="right"/>
      <protection hidden="1"/>
    </xf>
    <xf numFmtId="0" fontId="6" fillId="9" borderId="0" xfId="0" applyFont="1" applyFill="1" applyBorder="1" applyAlignment="1" applyProtection="1">
      <alignment horizontal="right"/>
      <protection hidden="1"/>
    </xf>
    <xf numFmtId="0" fontId="6" fillId="9" borderId="21" xfId="0" applyFont="1" applyFill="1" applyBorder="1" applyAlignment="1" applyProtection="1">
      <alignment horizontal="right"/>
      <protection hidden="1"/>
    </xf>
    <xf numFmtId="0" fontId="8" fillId="4" borderId="5" xfId="0" applyFont="1" applyFill="1" applyBorder="1" applyAlignment="1" applyProtection="1">
      <alignment horizontal="center" vertical="center" wrapText="1"/>
      <protection hidden="1"/>
    </xf>
    <xf numFmtId="0" fontId="8" fillId="4" borderId="26" xfId="0" applyFont="1" applyFill="1" applyBorder="1" applyAlignment="1" applyProtection="1">
      <alignment horizontal="center" vertical="center" wrapText="1"/>
      <protection hidden="1"/>
    </xf>
    <xf numFmtId="0" fontId="8" fillId="4" borderId="2" xfId="0" applyFont="1" applyFill="1" applyBorder="1" applyAlignment="1" applyProtection="1">
      <alignment horizontal="center" vertical="center" wrapText="1"/>
      <protection hidden="1"/>
    </xf>
    <xf numFmtId="0" fontId="8" fillId="4" borderId="3" xfId="0" applyFont="1" applyFill="1" applyBorder="1" applyAlignment="1" applyProtection="1">
      <alignment horizontal="center" vertical="center" wrapText="1"/>
      <protection hidden="1"/>
    </xf>
    <xf numFmtId="0" fontId="8" fillId="4" borderId="4" xfId="0" applyFont="1" applyFill="1" applyBorder="1" applyAlignment="1" applyProtection="1">
      <alignment horizontal="center" vertical="center" wrapText="1"/>
      <protection hidden="1"/>
    </xf>
    <xf numFmtId="1" fontId="8" fillId="4" borderId="3" xfId="0" applyNumberFormat="1" applyFont="1" applyFill="1" applyBorder="1" applyAlignment="1" applyProtection="1">
      <alignment horizontal="center" vertical="center" wrapText="1"/>
      <protection hidden="1"/>
    </xf>
    <xf numFmtId="1" fontId="8" fillId="4" borderId="4" xfId="0" applyNumberFormat="1" applyFont="1" applyFill="1" applyBorder="1" applyAlignment="1" applyProtection="1">
      <alignment horizontal="center" vertical="center" wrapText="1"/>
      <protection hidden="1"/>
    </xf>
    <xf numFmtId="0" fontId="8" fillId="4" borderId="16" xfId="0" applyFont="1" applyFill="1" applyBorder="1" applyAlignment="1" applyProtection="1">
      <alignment horizontal="center" vertical="center" wrapText="1"/>
      <protection hidden="1"/>
    </xf>
    <xf numFmtId="0" fontId="12" fillId="5" borderId="11" xfId="0" applyFont="1" applyFill="1" applyBorder="1" applyAlignment="1" applyProtection="1">
      <alignment horizontal="center" vertical="center" wrapText="1"/>
      <protection hidden="1"/>
    </xf>
    <xf numFmtId="0" fontId="12" fillId="5" borderId="7" xfId="0" applyFont="1" applyFill="1" applyBorder="1" applyAlignment="1" applyProtection="1">
      <alignment horizontal="center" vertical="center" wrapText="1"/>
      <protection hidden="1"/>
    </xf>
    <xf numFmtId="0" fontId="8" fillId="4" borderId="11" xfId="0" applyFont="1" applyFill="1" applyBorder="1" applyAlignment="1" applyProtection="1">
      <alignment horizontal="center" vertical="center" wrapText="1"/>
      <protection hidden="1"/>
    </xf>
    <xf numFmtId="0" fontId="8" fillId="4" borderId="12" xfId="0" applyFont="1" applyFill="1" applyBorder="1" applyAlignment="1" applyProtection="1">
      <alignment horizontal="center" vertical="center" wrapText="1"/>
      <protection hidden="1"/>
    </xf>
    <xf numFmtId="0" fontId="8" fillId="4" borderId="3" xfId="0" applyNumberFormat="1" applyFont="1" applyFill="1" applyBorder="1" applyAlignment="1" applyProtection="1">
      <alignment horizontal="center" vertical="center" wrapText="1"/>
      <protection hidden="1"/>
    </xf>
    <xf numFmtId="0" fontId="8" fillId="4" borderId="16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8" xfId="0" applyBorder="1" applyAlignment="1" applyProtection="1">
      <alignment horizontal="center" vertical="center" wrapText="1"/>
      <protection hidden="1"/>
    </xf>
    <xf numFmtId="0" fontId="0" fillId="0" borderId="19" xfId="0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 vertical="center" wrapText="1"/>
      <protection hidden="1"/>
    </xf>
    <xf numFmtId="0" fontId="0" fillId="0" borderId="21" xfId="0" applyBorder="1" applyAlignment="1" applyProtection="1">
      <alignment horizontal="center" vertical="center" wrapText="1"/>
      <protection hidden="1"/>
    </xf>
    <xf numFmtId="0" fontId="6" fillId="9" borderId="22" xfId="0" applyFont="1" applyFill="1" applyBorder="1" applyAlignment="1" applyProtection="1">
      <alignment horizontal="right"/>
      <protection hidden="1"/>
    </xf>
    <xf numFmtId="0" fontId="6" fillId="9" borderId="14" xfId="0" applyFont="1" applyFill="1" applyBorder="1" applyAlignment="1" applyProtection="1">
      <alignment horizontal="right"/>
      <protection hidden="1"/>
    </xf>
    <xf numFmtId="0" fontId="0" fillId="9" borderId="14" xfId="0" applyFill="1" applyBorder="1" applyAlignment="1" applyProtection="1">
      <alignment horizontal="right"/>
      <protection hidden="1"/>
    </xf>
    <xf numFmtId="0" fontId="0" fillId="9" borderId="32" xfId="0" applyFill="1" applyBorder="1" applyAlignment="1" applyProtection="1">
      <alignment horizontal="right"/>
      <protection hidden="1"/>
    </xf>
    <xf numFmtId="0" fontId="8" fillId="4" borderId="13" xfId="0" applyFont="1" applyFill="1" applyBorder="1" applyAlignment="1" applyProtection="1">
      <alignment horizontal="center" vertical="center" wrapText="1"/>
      <protection hidden="1"/>
    </xf>
    <xf numFmtId="0" fontId="6" fillId="0" borderId="20" xfId="0" applyFont="1" applyBorder="1" applyAlignment="1" applyProtection="1">
      <alignment horizontal="right" vertical="center"/>
      <protection hidden="1"/>
    </xf>
    <xf numFmtId="0" fontId="6" fillId="0" borderId="0" xfId="0" applyFont="1" applyBorder="1" applyAlignment="1" applyProtection="1">
      <alignment horizontal="right" vertical="center"/>
      <protection hidden="1"/>
    </xf>
    <xf numFmtId="0" fontId="6" fillId="0" borderId="21" xfId="0" applyFont="1" applyBorder="1" applyAlignment="1" applyProtection="1">
      <alignment horizontal="right" vertical="center"/>
      <protection hidden="1"/>
    </xf>
    <xf numFmtId="0" fontId="8" fillId="4" borderId="30" xfId="0" applyFont="1" applyFill="1" applyBorder="1" applyAlignment="1" applyProtection="1">
      <alignment horizontal="center" vertical="center" wrapText="1"/>
      <protection hidden="1"/>
    </xf>
    <xf numFmtId="0" fontId="15" fillId="5" borderId="9" xfId="0" applyFont="1" applyFill="1" applyBorder="1" applyAlignment="1" applyProtection="1">
      <alignment horizontal="center" vertical="center"/>
      <protection hidden="1"/>
    </xf>
    <xf numFmtId="0" fontId="15" fillId="5" borderId="7" xfId="0" applyFont="1" applyFill="1" applyBorder="1" applyAlignment="1" applyProtection="1">
      <alignment horizontal="center" vertical="center"/>
      <protection hidden="1"/>
    </xf>
    <xf numFmtId="14" fontId="1" fillId="7" borderId="1" xfId="0" applyNumberFormat="1" applyFont="1" applyFill="1" applyBorder="1" applyAlignment="1" applyProtection="1">
      <alignment horizontal="center"/>
      <protection locked="0" hidden="1"/>
    </xf>
    <xf numFmtId="0" fontId="3" fillId="8" borderId="11" xfId="0" applyFont="1" applyFill="1" applyBorder="1" applyAlignment="1" applyProtection="1">
      <alignment horizontal="center" vertical="center" wrapText="1"/>
      <protection hidden="1"/>
    </xf>
    <xf numFmtId="0" fontId="3" fillId="8" borderId="10" xfId="0" applyFont="1" applyFill="1" applyBorder="1" applyAlignment="1" applyProtection="1">
      <alignment horizontal="center" vertical="center" wrapText="1"/>
      <protection hidden="1"/>
    </xf>
    <xf numFmtId="0" fontId="3" fillId="8" borderId="12" xfId="0" applyFont="1" applyFill="1" applyBorder="1" applyAlignment="1" applyProtection="1">
      <alignment horizontal="center" vertical="center" wrapText="1"/>
      <protection hidden="1"/>
    </xf>
    <xf numFmtId="14" fontId="16" fillId="3" borderId="11" xfId="0" applyNumberFormat="1" applyFont="1" applyFill="1" applyBorder="1" applyAlignment="1" applyProtection="1">
      <alignment horizontal="center" vertical="center" wrapText="1"/>
      <protection hidden="1"/>
    </xf>
    <xf numFmtId="14" fontId="16" fillId="3" borderId="10" xfId="0" applyNumberFormat="1" applyFont="1" applyFill="1" applyBorder="1" applyAlignment="1" applyProtection="1">
      <alignment horizontal="center" vertical="center" wrapText="1"/>
      <protection hidden="1"/>
    </xf>
    <xf numFmtId="14" fontId="16" fillId="3" borderId="12" xfId="0" applyNumberFormat="1" applyFont="1" applyFill="1" applyBorder="1" applyAlignment="1" applyProtection="1">
      <alignment horizontal="center" vertical="center" wrapText="1"/>
      <protection hidden="1"/>
    </xf>
    <xf numFmtId="0" fontId="3" fillId="3" borderId="11" xfId="0" applyFont="1" applyFill="1" applyBorder="1" applyAlignment="1" applyProtection="1">
      <alignment horizontal="center" vertical="center" wrapText="1"/>
      <protection hidden="1"/>
    </xf>
    <xf numFmtId="0" fontId="3" fillId="3" borderId="10" xfId="0" applyFont="1" applyFill="1" applyBorder="1" applyAlignment="1" applyProtection="1">
      <alignment horizontal="center" vertical="center" wrapText="1"/>
      <protection hidden="1"/>
    </xf>
    <xf numFmtId="0" fontId="3" fillId="3" borderId="12" xfId="0" applyFont="1" applyFill="1" applyBorder="1" applyAlignment="1" applyProtection="1">
      <alignment horizontal="center" vertical="center" wrapText="1"/>
      <protection hidden="1"/>
    </xf>
    <xf numFmtId="1" fontId="3" fillId="8" borderId="13" xfId="0" applyNumberFormat="1" applyFont="1" applyFill="1" applyBorder="1" applyAlignment="1" applyProtection="1">
      <alignment horizontal="center" vertical="center" wrapText="1"/>
      <protection hidden="1"/>
    </xf>
    <xf numFmtId="0" fontId="3" fillId="8" borderId="14" xfId="0" applyFont="1" applyFill="1" applyBorder="1" applyAlignment="1" applyProtection="1">
      <alignment horizontal="center" vertical="center" wrapText="1"/>
      <protection hidden="1"/>
    </xf>
    <xf numFmtId="0" fontId="3" fillId="8" borderId="32" xfId="0" applyFont="1" applyFill="1" applyBorder="1" applyAlignment="1" applyProtection="1">
      <alignment horizontal="center" vertical="center" wrapText="1"/>
      <protection hidden="1"/>
    </xf>
    <xf numFmtId="0" fontId="15" fillId="6" borderId="9" xfId="0" applyFont="1" applyFill="1" applyBorder="1" applyAlignment="1" applyProtection="1">
      <alignment horizontal="center" vertical="center"/>
      <protection hidden="1"/>
    </xf>
    <xf numFmtId="0" fontId="15" fillId="6" borderId="7" xfId="0" applyFont="1" applyFill="1" applyBorder="1" applyAlignment="1" applyProtection="1">
      <alignment horizontal="center" vertical="center"/>
      <protection hidden="1"/>
    </xf>
    <xf numFmtId="0" fontId="15" fillId="6" borderId="10" xfId="0" applyFont="1" applyFill="1" applyBorder="1" applyAlignment="1" applyProtection="1">
      <alignment horizontal="center" vertical="center"/>
      <protection hidden="1"/>
    </xf>
    <xf numFmtId="0" fontId="16" fillId="3" borderId="11" xfId="0" applyFont="1" applyFill="1" applyBorder="1" applyAlignment="1" applyProtection="1">
      <alignment horizontal="center" vertical="center" wrapText="1"/>
      <protection hidden="1"/>
    </xf>
    <xf numFmtId="0" fontId="16" fillId="3" borderId="10" xfId="0" applyFont="1" applyFill="1" applyBorder="1" applyAlignment="1" applyProtection="1">
      <alignment horizontal="center" vertical="center" wrapText="1"/>
      <protection hidden="1"/>
    </xf>
    <xf numFmtId="0" fontId="16" fillId="3" borderId="12" xfId="0" applyFont="1" applyFill="1" applyBorder="1" applyAlignment="1" applyProtection="1">
      <alignment horizontal="center" vertical="center" wrapText="1"/>
      <protection hidden="1"/>
    </xf>
    <xf numFmtId="14" fontId="16" fillId="7" borderId="11" xfId="0" applyNumberFormat="1" applyFont="1" applyFill="1" applyBorder="1" applyAlignment="1" applyProtection="1">
      <alignment horizontal="center" vertical="center" wrapText="1"/>
      <protection locked="0"/>
    </xf>
    <xf numFmtId="14" fontId="16" fillId="7" borderId="10" xfId="0" applyNumberFormat="1" applyFont="1" applyFill="1" applyBorder="1" applyAlignment="1" applyProtection="1">
      <alignment horizontal="center" vertical="center" wrapText="1"/>
      <protection locked="0"/>
    </xf>
    <xf numFmtId="14" fontId="16" fillId="7" borderId="12" xfId="0" applyNumberFormat="1" applyFont="1" applyFill="1" applyBorder="1" applyAlignment="1" applyProtection="1">
      <alignment horizontal="center" vertical="center" wrapText="1"/>
      <protection locked="0"/>
    </xf>
    <xf numFmtId="0" fontId="15" fillId="5" borderId="5" xfId="0" applyFont="1" applyFill="1" applyBorder="1" applyAlignment="1" applyProtection="1">
      <alignment horizontal="center" vertical="center"/>
      <protection hidden="1"/>
    </xf>
    <xf numFmtId="0" fontId="15" fillId="5" borderId="11" xfId="0" applyFont="1" applyFill="1" applyBorder="1" applyAlignment="1" applyProtection="1">
      <alignment horizontal="center" vertical="center"/>
      <protection hidden="1"/>
    </xf>
    <xf numFmtId="0" fontId="15" fillId="6" borderId="22" xfId="0" applyFont="1" applyFill="1" applyBorder="1" applyAlignment="1" applyProtection="1">
      <alignment horizontal="center" vertical="center"/>
      <protection hidden="1"/>
    </xf>
    <xf numFmtId="0" fontId="15" fillId="6" borderId="14" xfId="0" applyFont="1" applyFill="1" applyBorder="1" applyAlignment="1" applyProtection="1">
      <alignment horizontal="center" vertical="center"/>
      <protection hidden="1"/>
    </xf>
    <xf numFmtId="0" fontId="15" fillId="5" borderId="22" xfId="0" applyFont="1" applyFill="1" applyBorder="1" applyAlignment="1" applyProtection="1">
      <alignment horizontal="center" vertical="center"/>
      <protection hidden="1"/>
    </xf>
    <xf numFmtId="0" fontId="15" fillId="5" borderId="14" xfId="0" applyFont="1" applyFill="1" applyBorder="1" applyAlignment="1" applyProtection="1">
      <alignment horizontal="center" vertical="center"/>
      <protection hidden="1"/>
    </xf>
    <xf numFmtId="1" fontId="3" fillId="8" borderId="11" xfId="0" applyNumberFormat="1" applyFont="1" applyFill="1" applyBorder="1" applyAlignment="1" applyProtection="1">
      <alignment horizontal="center" vertical="center" wrapText="1"/>
      <protection hidden="1"/>
    </xf>
  </cellXfs>
  <cellStyles count="1">
    <cellStyle name="Standard" xfId="0" builtinId="0"/>
  </cellStyles>
  <dxfs count="118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 patternType="solid">
          <bgColor rgb="FFC00000"/>
        </patternFill>
      </fill>
    </dxf>
    <dxf>
      <font>
        <b/>
        <i val="0"/>
        <color theme="0"/>
      </font>
      <fill>
        <patternFill>
          <fgColor theme="0"/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 patternType="solid">
          <bgColor rgb="FFC00000"/>
        </patternFill>
      </fill>
    </dxf>
    <dxf>
      <font>
        <b/>
        <i val="0"/>
        <color theme="0"/>
      </font>
      <fill>
        <patternFill>
          <fgColor theme="0"/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 patternType="solid"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 patternType="solid"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371473</xdr:colOff>
      <xdr:row>1</xdr:row>
      <xdr:rowOff>57150</xdr:rowOff>
    </xdr:from>
    <xdr:to>
      <xdr:col>15</xdr:col>
      <xdr:colOff>514350</xdr:colOff>
      <xdr:row>61</xdr:row>
      <xdr:rowOff>95250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14541718-436F-4161-9FFB-B75D1269871F}"/>
            </a:ext>
          </a:extLst>
        </xdr:cNvPr>
        <xdr:cNvSpPr txBox="1"/>
      </xdr:nvSpPr>
      <xdr:spPr>
        <a:xfrm>
          <a:off x="371473" y="247650"/>
          <a:ext cx="11572877" cy="11468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200" b="1" u="sng">
              <a:latin typeface="AvenirNext LT Com Regular" panose="020B0503020203020204" pitchFamily="34" charset="0"/>
            </a:rPr>
            <a:t>Hinweise zur Düngebedarfsermittlung und Düngemaßnahmen</a:t>
          </a:r>
        </a:p>
        <a:p>
          <a:endParaRPr lang="de-DE" sz="1200" b="1" u="sng">
            <a:latin typeface="AvenirNext LT Com Regular" panose="020B0503020203020204" pitchFamily="34" charset="0"/>
          </a:endParaRPr>
        </a:p>
        <a:p>
          <a:r>
            <a:rPr lang="de-DE" sz="110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Betriebe, die auf keinem Schlag mehr als 50 kg Gesamtstickstoff oder 30 kg Phosphat je</a:t>
          </a:r>
          <a:r>
            <a:rPr lang="de-DE" sz="1100" baseline="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 </a:t>
          </a:r>
          <a:r>
            <a:rPr lang="de-DE" sz="110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Hektar im Jahr aufbringen, sind von der Erstellung einer Düngebedarfsermittlung befreit.</a:t>
          </a:r>
          <a:r>
            <a:rPr lang="de-DE" sz="1100" baseline="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 </a:t>
          </a:r>
          <a:r>
            <a:rPr lang="de-DE" sz="110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Darüber hinaus gelten die Bestimmungen nicht für Weinbaubetriebe, die höchstens 3 ha</a:t>
          </a:r>
          <a:r>
            <a:rPr lang="de-DE" sz="1100" baseline="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 </a:t>
          </a:r>
          <a:r>
            <a:rPr lang="de-DE" sz="110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Reben außerhalb der belasteten und eutrophierten Gebiete bewirtschaften und keine</a:t>
          </a:r>
          <a:r>
            <a:rPr lang="de-DE" sz="1100" baseline="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 </a:t>
          </a:r>
          <a:r>
            <a:rPr lang="de-DE" sz="110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außerhalb des Betriebes angefallenen Wirtschaftsdünger, Gärreste oder Festmist in ihren</a:t>
          </a:r>
          <a:r>
            <a:rPr lang="de-DE" sz="1100" baseline="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 </a:t>
          </a:r>
          <a:r>
            <a:rPr lang="de-DE" sz="110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Betrieb aufnehmen. Liegen die bewirtschafteten Flächen in einem eutrophierten oder mit</a:t>
          </a:r>
          <a:r>
            <a:rPr lang="de-DE" sz="1100" baseline="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 </a:t>
          </a:r>
          <a:r>
            <a:rPr lang="de-DE" sz="110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nitratbelastetem Gebiet, reduziert sich die</a:t>
          </a:r>
          <a:r>
            <a:rPr lang="de-DE" sz="1100" baseline="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 </a:t>
          </a:r>
          <a:r>
            <a:rPr lang="de-DE" sz="110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Befreiung zur Aufzeichnungspflicht auf</a:t>
          </a:r>
          <a:r>
            <a:rPr lang="de-DE" sz="1100" baseline="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 </a:t>
          </a:r>
          <a:r>
            <a:rPr lang="de-DE" sz="110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Betriebe, die nicht mehr als 1 Hektar Rebfläche bewirtschaften.</a:t>
          </a:r>
          <a:r>
            <a:rPr lang="de-DE" sz="1100" baseline="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 </a:t>
          </a:r>
          <a:r>
            <a:rPr lang="de-DE" sz="110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Weinbaubetriebe mit ergänzender Landwirtschaft, müssen die zusätzlichen</a:t>
          </a:r>
          <a:r>
            <a:rPr lang="de-DE" sz="1100" baseline="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 </a:t>
          </a:r>
          <a:r>
            <a:rPr lang="de-DE" sz="110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Anforderungen des § 13a Abs. 3 Nr. 9 und Abs. 7 Nr. 1 der DüV erfüllen.</a:t>
          </a:r>
        </a:p>
        <a:p>
          <a:endParaRPr lang="de-DE" sz="1100">
            <a:latin typeface="AvenirNext LT Com Regular" panose="020B0503020203020204" pitchFamily="34" charset="0"/>
          </a:endParaRPr>
        </a:p>
        <a:p>
          <a:r>
            <a:rPr lang="de-DE" sz="1100" b="1">
              <a:latin typeface="AvenirNext LT Com Regular" panose="020B0503020203020204" pitchFamily="34" charset="0"/>
            </a:rPr>
            <a:t>Ermittlung des Düngebedarfs für Stickstoff</a:t>
          </a:r>
          <a:r>
            <a:rPr lang="de-DE" sz="1100" b="1" baseline="0">
              <a:latin typeface="AvenirNext LT Com Regular" panose="020B0503020203020204" pitchFamily="34" charset="0"/>
            </a:rPr>
            <a:t> und Phosphat</a:t>
          </a:r>
        </a:p>
        <a:p>
          <a:endParaRPr lang="de-DE" sz="1100">
            <a:latin typeface="AvenirNext LT Com Regular" panose="020B0503020203020204" pitchFamily="34" charset="0"/>
          </a:endParaRPr>
        </a:p>
        <a:p>
          <a:r>
            <a:rPr lang="de-DE" sz="1100" b="1">
              <a:latin typeface="AvenirNext LT Com Regular" panose="020B0503020203020204" pitchFamily="34" charset="0"/>
            </a:rPr>
            <a:t>1. </a:t>
          </a:r>
          <a:r>
            <a:rPr lang="de-DE" sz="1100">
              <a:latin typeface="AvenirNext LT Com Regular" panose="020B0503020203020204" pitchFamily="34" charset="0"/>
            </a:rPr>
            <a:t>Vor dem Aufbringen von wesentlichen Nährstoffmengen an Stickstoff (&gt; 50 kg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N/ha/a) oder Phosphat (&gt; 30 kg N/ha/a) mit Düngemitteln, Bodenhilfsstoffen,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Kultursubstraten und Pflanzenhilfsmitteln hat der Betriebsinhaber den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Düngebedarf für jeden Schlag oder jede Bewirtschaftungseinheit zu ermitteln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(DüV: § 3 Abs. 2 Satz 1 nach den Vorgaben in § 4 (ertragsabhängiger N-Bedarfswert,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im Boden verfügbare N-Menge, -Deposition, -Nachlieferung,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etc.)).</a:t>
          </a:r>
        </a:p>
        <a:p>
          <a:endParaRPr lang="de-DE" sz="1100" b="1">
            <a:latin typeface="AvenirNext LT Com Regular" panose="020B0503020203020204" pitchFamily="34" charset="0"/>
          </a:endParaRPr>
        </a:p>
        <a:p>
          <a:r>
            <a:rPr lang="de-DE" sz="1100" b="1">
              <a:latin typeface="AvenirNext LT Com Regular" panose="020B0503020203020204" pitchFamily="34" charset="0"/>
            </a:rPr>
            <a:t>2. </a:t>
          </a:r>
          <a:r>
            <a:rPr lang="de-DE" sz="1100">
              <a:latin typeface="AvenirNext LT Com Regular" panose="020B0503020203020204" pitchFamily="34" charset="0"/>
            </a:rPr>
            <a:t>Im Fall von Phosphat muss die Bedarfsermittlung erst ab einer Schlaggröße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von 1 ha erfolgen (DüV: § 3 Abs. 2 Satz 2). Bodenproben müssen min. alle 6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Jahre vorliegen.</a:t>
          </a:r>
        </a:p>
        <a:p>
          <a:endParaRPr lang="de-DE" sz="1100">
            <a:latin typeface="AvenirNext LT Com Regular" panose="020B0503020203020204" pitchFamily="34" charset="0"/>
          </a:endParaRPr>
        </a:p>
        <a:p>
          <a:r>
            <a:rPr lang="de-DE" sz="1100" b="1">
              <a:latin typeface="AvenirNext LT Com Regular" panose="020B0503020203020204" pitchFamily="34" charset="0"/>
            </a:rPr>
            <a:t>3. </a:t>
          </a:r>
          <a:r>
            <a:rPr lang="de-DE" sz="1100">
              <a:latin typeface="AvenirNext LT Com Regular" panose="020B0503020203020204" pitchFamily="34" charset="0"/>
            </a:rPr>
            <a:t>Die N-Bedarfsermittlung kann durch Untersuchung repräsentativer Proben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oder nach Empfehlung der nach Landesrecht zuständigen Stelle oder einer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von dieser empfohlenen Beratungseinrichtung durch Übernahme der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Ergebnisse der Untersuchungen vergleichbarer Standorte oder durch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Anwendung von Berechnungs- und Schätzverfahren, die auf fachspezifischen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Erkenntnissen beruhen, durchgeführt werden (DüV: § 4 Abs. 4 Nr. 1).</a:t>
          </a:r>
        </a:p>
        <a:p>
          <a:endParaRPr lang="de-DE" sz="1100">
            <a:latin typeface="AvenirNext LT Com Regular" panose="020B0503020203020204" pitchFamily="34" charset="0"/>
          </a:endParaRPr>
        </a:p>
        <a:p>
          <a:r>
            <a:rPr lang="de-DE" sz="1100" b="1">
              <a:latin typeface="AvenirNext LT Com Regular" panose="020B0503020203020204" pitchFamily="34" charset="0"/>
            </a:rPr>
            <a:t>4. </a:t>
          </a:r>
          <a:r>
            <a:rPr lang="de-DE" sz="1100">
              <a:latin typeface="AvenirNext LT Com Regular" panose="020B0503020203020204" pitchFamily="34" charset="0"/>
            </a:rPr>
            <a:t>Die tatsächliche Düngung darf den ermittelten Düngebedarf nicht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überschreiten, Teilgaben sind zulässig (DüV: § 3 Abs. 3 Satz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2).</a:t>
          </a:r>
        </a:p>
        <a:p>
          <a:endParaRPr lang="de-DE" sz="1100">
            <a:latin typeface="AvenirNext LT Com Regular" panose="020B0503020203020204" pitchFamily="34" charset="0"/>
          </a:endParaRPr>
        </a:p>
        <a:p>
          <a:r>
            <a:rPr lang="de-DE" sz="1100" b="1">
              <a:latin typeface="AvenirNext LT Com Regular" panose="020B0503020203020204" pitchFamily="34" charset="0"/>
            </a:rPr>
            <a:t>5. </a:t>
          </a:r>
          <a:r>
            <a:rPr lang="de-DE" sz="1100">
              <a:latin typeface="AvenirNext LT Com Regular" panose="020B0503020203020204" pitchFamily="34" charset="0"/>
            </a:rPr>
            <a:t>Eine Überschreitung des ermittelten Düngebedarfs ist nur zulässig, wenn auf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Grund nachträglich eintretender Umstände,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insbesondere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Bestandsentwicklung oder Witterungsereignisse, ein höherer Düngebedarf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besteht. Der N-Mehrbedarf ist neu zu ermitteln und auf 10 % zu beschränken.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(DüV: § 3 Abs. 3 Satz 1 &amp; 3)</a:t>
          </a:r>
        </a:p>
        <a:p>
          <a:endParaRPr lang="de-DE" sz="1100">
            <a:latin typeface="AvenirNext LT Com Regular" panose="020B0503020203020204" pitchFamily="34" charset="0"/>
          </a:endParaRPr>
        </a:p>
        <a:p>
          <a:r>
            <a:rPr lang="de-DE" sz="1100" b="1">
              <a:latin typeface="AvenirNext LT Com Regular" panose="020B0503020203020204" pitchFamily="34" charset="0"/>
            </a:rPr>
            <a:t>6. </a:t>
          </a:r>
          <a:r>
            <a:rPr lang="de-DE" sz="1100">
              <a:latin typeface="AvenirNext LT Com Regular" panose="020B0503020203020204" pitchFamily="34" charset="0"/>
            </a:rPr>
            <a:t>Vor dem Aufbringen von Düngemitteln, Bodenhilfsstoffen, Kultursubstraten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oder Pflanzenhilfsmitteln müssen deren Gehalte an Gesamtstickstoff,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verfügbarem Stickstoff oder Ammoniumstickstoff und der Gesamt-P-Gehalt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bekannt sein (DüV: § 3 Abs. 4).</a:t>
          </a:r>
        </a:p>
        <a:p>
          <a:endParaRPr lang="de-DE" sz="1100">
            <a:latin typeface="AvenirNext LT Com Regular" panose="020B0503020203020204" pitchFamily="34" charset="0"/>
          </a:endParaRPr>
        </a:p>
        <a:p>
          <a:r>
            <a:rPr lang="de-DE" sz="1100" b="1">
              <a:latin typeface="AvenirNext LT Com Regular" panose="020B0503020203020204" pitchFamily="34" charset="0"/>
            </a:rPr>
            <a:t>7.</a:t>
          </a:r>
          <a:r>
            <a:rPr lang="de-DE" sz="1100" b="1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Die Stickstoff-Düngebedarfswerte für Schläge oder Bewirtschaftungseinheiten,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die in den nach AVDüV mit Nitrat belasteten Gebieten liegen, sind bis zum 31.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März des aktuellen Jahres zu addieren und aufzuzeichnen. Die Summe ist um 20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% zu vermindern. Dieser Wert darf mit den Düngungsmaßnahmen auf allen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Flächen in den Gebieten nicht überschritten werden. Diese Regelung gilt jedoch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nicht, wenn auf allen Flächen des Betriebes in dem Gebiet im Durchschnitt nicht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mehr als 160 kg Gesamtstickstoff je Hektar und Jahr und davon nicht mehr als 80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kg Gesamtstickstoff je Hektar und Jahr aus mineralischen Düngemitteln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aufgebracht werden.</a:t>
          </a:r>
        </a:p>
        <a:p>
          <a:endParaRPr lang="de-DE" sz="1100">
            <a:latin typeface="AvenirNext LT Com Regular" panose="020B0503020203020204" pitchFamily="34" charset="0"/>
          </a:endParaRPr>
        </a:p>
        <a:p>
          <a:r>
            <a:rPr lang="de-DE" sz="1100" b="1">
              <a:latin typeface="AvenirNext LT Com Regular" panose="020B0503020203020204" pitchFamily="34" charset="0"/>
            </a:rPr>
            <a:t>8. </a:t>
          </a:r>
          <a:r>
            <a:rPr lang="de-DE" sz="1100" b="0">
              <a:latin typeface="AvenirNext LT Com Regular" panose="020B0503020203020204" pitchFamily="34" charset="0"/>
            </a:rPr>
            <a:t>Für</a:t>
          </a:r>
          <a:r>
            <a:rPr lang="de-DE" sz="1100" b="0" baseline="0">
              <a:latin typeface="AvenirNext LT Com Regular" panose="020B0503020203020204" pitchFamily="34" charset="0"/>
            </a:rPr>
            <a:t> organische &amp; organisch-mineralische Düngemittel gilt eine Obergrenze von 170 kg/ha/a im Betriebsdurchschnitt. In Nitrat belasteten Gebieten ist diese Obergrenze schlagbezogen!</a:t>
          </a:r>
          <a:endParaRPr lang="de-DE" sz="1100" b="1">
            <a:latin typeface="AvenirNext LT Com Regular" panose="020B0503020203020204" pitchFamily="34" charset="0"/>
          </a:endParaRPr>
        </a:p>
        <a:p>
          <a:endParaRPr lang="de-DE" sz="1100">
            <a:latin typeface="AvenirNext LT Com Regular" panose="020B0503020203020204" pitchFamily="34" charset="0"/>
          </a:endParaRPr>
        </a:p>
        <a:p>
          <a:r>
            <a:rPr lang="de-DE" sz="1100" b="1">
              <a:latin typeface="AvenirNext LT Com Regular" panose="020B0503020203020204" pitchFamily="34" charset="0"/>
            </a:rPr>
            <a:t>Dokumentation von Düngemaßnahmen</a:t>
          </a:r>
        </a:p>
        <a:p>
          <a:endParaRPr lang="de-DE" sz="1100" b="1">
            <a:latin typeface="AvenirNext LT Com Regular" panose="020B0503020203020204" pitchFamily="34" charset="0"/>
          </a:endParaRPr>
        </a:p>
        <a:p>
          <a:r>
            <a:rPr lang="de-DE" sz="1100" b="1">
              <a:latin typeface="AvenirNext LT Com Regular" panose="020B0503020203020204" pitchFamily="34" charset="0"/>
            </a:rPr>
            <a:t>1.</a:t>
          </a:r>
          <a:r>
            <a:rPr lang="de-DE" sz="1100" b="1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Jede Düngungsmaßnahme ist spätestens zwei Tage nach der Durchführung mit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folgenden Angaben aufzuzeichnen:</a:t>
          </a:r>
        </a:p>
        <a:p>
          <a:endParaRPr lang="de-DE" sz="1100">
            <a:latin typeface="AvenirNext LT Com Regular" panose="020B0503020203020204" pitchFamily="34" charset="0"/>
          </a:endParaRPr>
        </a:p>
        <a:p>
          <a:r>
            <a:rPr lang="de-DE" sz="1100" b="1">
              <a:latin typeface="AvenirNext LT Com Regular" panose="020B0503020203020204" pitchFamily="34" charset="0"/>
            </a:rPr>
            <a:t>a.</a:t>
          </a:r>
          <a:r>
            <a:rPr lang="de-DE" sz="1100" b="1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Bezeichnung und Größe des Schlages oder der Bewirtschaftungseinheit</a:t>
          </a:r>
        </a:p>
        <a:p>
          <a:r>
            <a:rPr lang="de-DE" sz="1100" b="1">
              <a:latin typeface="AvenirNext LT Com Regular" panose="020B0503020203020204" pitchFamily="34" charset="0"/>
            </a:rPr>
            <a:t>b. </a:t>
          </a:r>
          <a:r>
            <a:rPr lang="de-DE" sz="1100">
              <a:latin typeface="AvenirNext LT Com Regular" panose="020B0503020203020204" pitchFamily="34" charset="0"/>
            </a:rPr>
            <a:t>Art und Menge des aufgebrachten Stoffes</a:t>
          </a:r>
        </a:p>
        <a:p>
          <a:r>
            <a:rPr lang="de-DE" sz="1100" b="1">
              <a:latin typeface="AvenirNext LT Com Regular" panose="020B0503020203020204" pitchFamily="34" charset="0"/>
            </a:rPr>
            <a:t>c.</a:t>
          </a:r>
          <a:r>
            <a:rPr lang="de-DE" sz="1100" b="1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Menge an Gesamtstickstoff und Phosphat</a:t>
          </a:r>
        </a:p>
        <a:p>
          <a:r>
            <a:rPr lang="de-DE" sz="1100" b="1">
              <a:latin typeface="AvenirNext LT Com Regular" panose="020B0503020203020204" pitchFamily="34" charset="0"/>
            </a:rPr>
            <a:t>d.</a:t>
          </a:r>
          <a:r>
            <a:rPr lang="de-DE" sz="1100" b="1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bei organischen Düngemitteln auch die verfügbare Stickstoffmenge</a:t>
          </a:r>
        </a:p>
        <a:p>
          <a:r>
            <a:rPr lang="de-DE" sz="1100">
              <a:latin typeface="AvenirNext LT Com Regular" panose="020B0503020203020204" pitchFamily="34" charset="0"/>
            </a:rPr>
            <a:t> </a:t>
          </a:r>
        </a:p>
        <a:p>
          <a:r>
            <a:rPr lang="de-DE" sz="1100" b="1">
              <a:latin typeface="AvenirNext LT Com Regular" panose="020B0503020203020204" pitchFamily="34" charset="0"/>
            </a:rPr>
            <a:t>2. </a:t>
          </a:r>
          <a:r>
            <a:rPr lang="de-DE" sz="1100">
              <a:latin typeface="AvenirNext LT Com Regular" panose="020B0503020203020204" pitchFamily="34" charset="0"/>
            </a:rPr>
            <a:t>Spätestens zum 31. März des Folgejahres ist der ermittelte Düngebedarf der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Schläge und Bewirtschaftungseinheiten getrennt nach Stickstoff und Phosphat zu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einer jährlichen betrieblichen Gesamtsumme zusammenzufassen und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aufzuzeichnen.</a:t>
          </a:r>
        </a:p>
        <a:p>
          <a:endParaRPr lang="de-DE" sz="1100">
            <a:latin typeface="AvenirNext LT Com Regular" panose="020B0503020203020204" pitchFamily="34" charset="0"/>
          </a:endParaRPr>
        </a:p>
        <a:p>
          <a:r>
            <a:rPr lang="de-DE" sz="1100" b="1">
              <a:latin typeface="AvenirNext LT Com Regular" panose="020B0503020203020204" pitchFamily="34" charset="0"/>
            </a:rPr>
            <a:t>3.</a:t>
          </a:r>
          <a:r>
            <a:rPr lang="de-DE" sz="1100" b="1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Ebenfalls bis spätestens zum 31. März des Folgejahres sind die aufgebrachten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Nährstoffmengen zu einer jährlichen betrieblichen Gesamtsumme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zusammenzufassen und aufzuzeichnen. Bei der Erfassung sind Vorlagen zu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nutzen, die auf Basis der Anlage 5 (Stoffstrombilanz) der DüV nach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Düngestoffgruppen und Zufuhren unterscheiden.</a:t>
          </a:r>
        </a:p>
        <a:p>
          <a:endParaRPr lang="de-DE" sz="1100">
            <a:latin typeface="AvenirNext LT Com Regular" panose="020B0503020203020204" pitchFamily="34" charset="0"/>
          </a:endParaRPr>
        </a:p>
        <a:p>
          <a:r>
            <a:rPr lang="de-DE" sz="1100">
              <a:latin typeface="AvenirNext LT Com Regular" panose="020B0503020203020204" pitchFamily="34" charset="0"/>
            </a:rPr>
            <a:t>Alle vorgenannten Aufzeichnungen sind 7 Jahre aufzubewahren!</a:t>
          </a:r>
        </a:p>
        <a:p>
          <a:endParaRPr lang="de-DE" sz="1100">
            <a:latin typeface="AvenirNext LT Com Regular" panose="020B0503020203020204" pitchFamily="34" charset="0"/>
          </a:endParaRPr>
        </a:p>
        <a:p>
          <a:r>
            <a:rPr lang="de-DE" sz="1100" b="1">
              <a:latin typeface="AvenirNext LT Com Regular" panose="020B0503020203020204" pitchFamily="34" charset="0"/>
            </a:rPr>
            <a:t>Ausbringungsverbote und Sperrfristen</a:t>
          </a:r>
        </a:p>
        <a:p>
          <a:endParaRPr lang="de-DE" sz="1100" b="1">
            <a:latin typeface="AvenirNext LT Com Regular" panose="020B0503020203020204" pitchFamily="34" charset="0"/>
          </a:endParaRPr>
        </a:p>
        <a:p>
          <a:pPr marL="0" indent="0"/>
          <a:r>
            <a:rPr lang="de-DE" sz="1100" b="1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1. </a:t>
          </a:r>
          <a:r>
            <a:rPr lang="de-DE" sz="110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Bodenzustand: Stickstoff- oder phosphorhaltige Düngemittel, Bodenhilfsstoffe,</a:t>
          </a:r>
          <a:r>
            <a:rPr lang="de-DE" sz="1100" baseline="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 </a:t>
          </a:r>
          <a:r>
            <a:rPr lang="de-DE" sz="110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Kultursubstrate und Pflanzenhilfsmittel dürfen nicht auf</a:t>
          </a:r>
          <a:r>
            <a:rPr lang="de-DE" sz="1100" baseline="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 </a:t>
          </a:r>
          <a:r>
            <a:rPr lang="de-DE" sz="110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gefrorene,</a:t>
          </a:r>
          <a:r>
            <a:rPr lang="de-DE" sz="1100" baseline="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 </a:t>
          </a:r>
          <a:r>
            <a:rPr lang="de-DE" sz="110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schneebedeckte, überschwemmte oder wassergesättigte Böden aufgebracht</a:t>
          </a:r>
          <a:r>
            <a:rPr lang="de-DE" sz="1100" baseline="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 </a:t>
          </a:r>
          <a:r>
            <a:rPr lang="de-DE" sz="110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werden.</a:t>
          </a:r>
        </a:p>
        <a:p>
          <a:pPr marL="0" indent="0"/>
          <a:endParaRPr lang="de-DE" sz="1100">
            <a:solidFill>
              <a:schemeClr val="dk1"/>
            </a:solidFill>
            <a:latin typeface="AvenirNext LT Com Regular" panose="020B0503020203020204" pitchFamily="34" charset="0"/>
            <a:ea typeface="+mn-ea"/>
            <a:cs typeface="+mn-cs"/>
          </a:endParaRPr>
        </a:p>
        <a:p>
          <a:pPr marL="0" indent="0"/>
          <a:r>
            <a:rPr lang="de-DE" sz="1100" b="1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2.</a:t>
          </a:r>
          <a:r>
            <a:rPr lang="de-DE" sz="1100" b="1" baseline="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 </a:t>
          </a:r>
          <a:r>
            <a:rPr lang="de-DE" sz="110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Sperrfrist: Düngemittel mit einem Phosphatgehalt über 0,5 % und Festmist von</a:t>
          </a:r>
          <a:r>
            <a:rPr lang="de-DE" sz="1100" baseline="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 </a:t>
          </a:r>
          <a:r>
            <a:rPr lang="de-DE" sz="110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Huf- oder Klauentieren oder Kompost dürfen in der Zeit vom 1. Dezember bis</a:t>
          </a:r>
          <a:r>
            <a:rPr lang="de-DE" sz="1100" baseline="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 </a:t>
          </a:r>
          <a:r>
            <a:rPr lang="de-DE" sz="110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zum Ablauf des 15. Januar und in belasteten Gebieten vom 1. November bis zum</a:t>
          </a:r>
          <a:r>
            <a:rPr lang="de-DE" sz="1100" baseline="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 </a:t>
          </a:r>
          <a:r>
            <a:rPr lang="de-DE" sz="110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Ablauf des 31. Januar nicht aufgebracht werden. Dies ist insbesondere bei der</a:t>
          </a:r>
          <a:r>
            <a:rPr lang="de-DE" sz="1100" baseline="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 </a:t>
          </a:r>
          <a:r>
            <a:rPr lang="de-DE" sz="110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Ausbringung von Trester zu beachten.</a:t>
          </a:r>
        </a:p>
        <a:p>
          <a:pPr marL="0" indent="0"/>
          <a:endParaRPr lang="de-DE" sz="1100">
            <a:solidFill>
              <a:schemeClr val="dk1"/>
            </a:solidFill>
            <a:latin typeface="AvenirNext LT Com Regular" panose="020B0503020203020204" pitchFamily="34" charset="0"/>
            <a:ea typeface="+mn-ea"/>
            <a:cs typeface="+mn-cs"/>
          </a:endParaRPr>
        </a:p>
        <a:p>
          <a:pPr marL="0" indent="0"/>
          <a:r>
            <a:rPr lang="de-DE" sz="1100" b="1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3. </a:t>
          </a:r>
          <a:r>
            <a:rPr lang="de-DE" sz="1100" b="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Mindestabstände zu Oberflächengewässern in Abhängigkeit der Hangneigung mit Aufbringungsverbot von stickstoff- und phosphathaltigen Düngemitteln, Bodenhilfsstoffen, Kultursubstraten und Pflanzenhilfsmitteln in unbelasteten und mit Nitrat (rote Gebiete) sowie Phosphat (eutrophierte, gelbe Gebiete)</a:t>
          </a:r>
          <a:r>
            <a:rPr lang="de-DE" sz="1100" b="0" baseline="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 </a:t>
          </a:r>
          <a:r>
            <a:rPr lang="de-DE" sz="1100" b="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belasteten</a:t>
          </a:r>
          <a:r>
            <a:rPr lang="de-DE" sz="1100" b="0" baseline="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 Gebieten nach §§ 5, 13a DüV. </a:t>
          </a:r>
        </a:p>
        <a:p>
          <a:pPr marL="0" indent="0"/>
          <a:r>
            <a:rPr lang="de-DE" sz="1100" b="0" baseline="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Ob Ihre Flächen in mit Nitrat oder Phosphat belasteten Gebieten liegen, können Sie u.a. über den webbasierten GeoBox-Viewer des Hessisches Landesamt für Naturschutz, Umwelt und Geologie (HLNUG) nachschauen (https://www.hlnug.de/themen/wasser/belastete-gebiete-nach-duengeverordnung).</a:t>
          </a:r>
        </a:p>
        <a:p>
          <a:pPr marL="0" indent="0"/>
          <a:endParaRPr lang="de-DE" sz="1100" b="0" baseline="0">
            <a:solidFill>
              <a:schemeClr val="dk1"/>
            </a:solidFill>
            <a:latin typeface="AvenirNext LT Com Regular" panose="020B0503020203020204" pitchFamily="34" charset="0"/>
            <a:ea typeface="+mn-ea"/>
            <a:cs typeface="+mn-cs"/>
          </a:endParaRPr>
        </a:p>
        <a:p>
          <a:pPr marL="0" indent="0"/>
          <a:endParaRPr lang="de-DE" sz="1100" b="1">
            <a:solidFill>
              <a:schemeClr val="dk1"/>
            </a:solidFill>
            <a:latin typeface="AvenirNext LT Com Regular" panose="020B0503020203020204" pitchFamily="34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600075</xdr:colOff>
      <xdr:row>92</xdr:row>
      <xdr:rowOff>171450</xdr:rowOff>
    </xdr:from>
    <xdr:to>
      <xdr:col>14</xdr:col>
      <xdr:colOff>314325</xdr:colOff>
      <xdr:row>120</xdr:row>
      <xdr:rowOff>57150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AC37919-8D47-44E4-BDA2-B45DFB615B8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00075" y="17697450"/>
          <a:ext cx="10382250" cy="52197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61871</xdr:colOff>
      <xdr:row>60</xdr:row>
      <xdr:rowOff>161925</xdr:rowOff>
    </xdr:from>
    <xdr:to>
      <xdr:col>13</xdr:col>
      <xdr:colOff>622788</xdr:colOff>
      <xdr:row>65</xdr:row>
      <xdr:rowOff>144463</xdr:rowOff>
    </xdr:to>
    <xdr:sp macro="" textlink="">
      <xdr:nvSpPr>
        <xdr:cNvPr id="4" name="Titel 1">
          <a:extLst>
            <a:ext uri="{FF2B5EF4-FFF2-40B4-BE49-F238E27FC236}">
              <a16:creationId xmlns:a16="http://schemas.microsoft.com/office/drawing/2014/main" id="{5AB3A7B4-1CFC-4FB0-9ADD-6D1CEC5311D8}"/>
            </a:ext>
          </a:extLst>
        </xdr:cNvPr>
        <xdr:cNvSpPr>
          <a:spLocks noGrp="1"/>
        </xdr:cNvSpPr>
      </xdr:nvSpPr>
      <xdr:spPr>
        <a:xfrm>
          <a:off x="823871" y="11591925"/>
          <a:ext cx="9704917" cy="935038"/>
        </a:xfrm>
        <a:prstGeom prst="rect">
          <a:avLst/>
        </a:prstGeom>
      </xdr:spPr>
      <xdr:txBody>
        <a:bodyPr vert="horz" wrap="square" lIns="91440" tIns="45720" rIns="91440" bIns="45720" rtlCol="0" anchor="ctr">
          <a:noAutofit/>
        </a:bodyPr>
        <a:lstStyle>
          <a:lvl1pPr algn="l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sz="3600" i="0" kern="1200">
              <a:solidFill>
                <a:srgbClr val="008B45"/>
              </a:solidFill>
              <a:latin typeface="+mn-lt"/>
              <a:ea typeface="+mj-ea"/>
              <a:cs typeface="+mj-cs"/>
            </a:defRPr>
          </a:lvl1pPr>
        </a:lstStyle>
        <a:p>
          <a:r>
            <a:rPr lang="de-DE"/>
            <a:t>Gewässerabstände (§§ 5,13 a DüV) </a:t>
          </a:r>
        </a:p>
      </xdr:txBody>
    </xdr:sp>
    <xdr:clientData/>
  </xdr:twoCellAnchor>
  <xdr:twoCellAnchor>
    <xdr:from>
      <xdr:col>5</xdr:col>
      <xdr:colOff>494730</xdr:colOff>
      <xdr:row>90</xdr:row>
      <xdr:rowOff>47628</xdr:rowOff>
    </xdr:from>
    <xdr:to>
      <xdr:col>9</xdr:col>
      <xdr:colOff>189930</xdr:colOff>
      <xdr:row>92</xdr:row>
      <xdr:rowOff>31753</xdr:rowOff>
    </xdr:to>
    <xdr:sp macro="" textlink="">
      <xdr:nvSpPr>
        <xdr:cNvPr id="5" name="Foliennummernplatzhalter 3">
          <a:extLst>
            <a:ext uri="{FF2B5EF4-FFF2-40B4-BE49-F238E27FC236}">
              <a16:creationId xmlns:a16="http://schemas.microsoft.com/office/drawing/2014/main" id="{B6F11FFA-051A-4F35-996F-155AA47A5C48}"/>
            </a:ext>
          </a:extLst>
        </xdr:cNvPr>
        <xdr:cNvSpPr>
          <a:spLocks noGrp="1"/>
        </xdr:cNvSpPr>
      </xdr:nvSpPr>
      <xdr:spPr>
        <a:xfrm>
          <a:off x="4304730" y="17192628"/>
          <a:ext cx="2743200" cy="365125"/>
        </a:xfrm>
        <a:prstGeom prst="rect">
          <a:avLst/>
        </a:prstGeom>
      </xdr:spPr>
      <xdr:txBody>
        <a:bodyPr vert="horz" wrap="square" lIns="91440" tIns="45720" rIns="91440" bIns="45720" rtlCol="0" anchor="ctr"/>
        <a:lstStyle>
          <a:defPPr>
            <a:defRPr lang="de-DE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+mn-lt"/>
              <a:ea typeface="ＭＳ Ｐゴシック" panose="020B0600070205080204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5pPr>
          <a:lvl6pPr marL="22860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6pPr>
          <a:lvl7pPr marL="27432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7pPr>
          <a:lvl8pPr marL="32004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8pPr>
          <a:lvl9pPr marL="36576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9pPr>
        </a:lstStyle>
        <a:p>
          <a:r>
            <a:rPr lang="de-DE"/>
            <a:t>13</a:t>
          </a:r>
        </a:p>
      </xdr:txBody>
    </xdr:sp>
    <xdr:clientData/>
  </xdr:twoCellAnchor>
  <xdr:twoCellAnchor editAs="oneCell">
    <xdr:from>
      <xdr:col>0</xdr:col>
      <xdr:colOff>628649</xdr:colOff>
      <xdr:row>66</xdr:row>
      <xdr:rowOff>117498</xdr:rowOff>
    </xdr:from>
    <xdr:to>
      <xdr:col>14</xdr:col>
      <xdr:colOff>304800</xdr:colOff>
      <xdr:row>91</xdr:row>
      <xdr:rowOff>123825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C149B28F-C1C5-4B96-A9C9-94C8141F399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49" y="12690498"/>
          <a:ext cx="10344151" cy="476882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671715</xdr:colOff>
      <xdr:row>77</xdr:row>
      <xdr:rowOff>141313</xdr:rowOff>
    </xdr:from>
    <xdr:to>
      <xdr:col>3</xdr:col>
      <xdr:colOff>55765</xdr:colOff>
      <xdr:row>79</xdr:row>
      <xdr:rowOff>52413</xdr:rowOff>
    </xdr:to>
    <xdr:sp macro="" textlink="">
      <xdr:nvSpPr>
        <xdr:cNvPr id="7" name="Textfeld 23">
          <a:extLst>
            <a:ext uri="{FF2B5EF4-FFF2-40B4-BE49-F238E27FC236}">
              <a16:creationId xmlns:a16="http://schemas.microsoft.com/office/drawing/2014/main" id="{3D3BD4CC-1DE4-4E81-8E6C-79FA9D460D2B}"/>
            </a:ext>
          </a:extLst>
        </xdr:cNvPr>
        <xdr:cNvSpPr txBox="1"/>
      </xdr:nvSpPr>
      <xdr:spPr>
        <a:xfrm>
          <a:off x="1433715" y="14809813"/>
          <a:ext cx="908050" cy="292100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de-DE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5pPr>
          <a:lvl6pPr marL="22860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6pPr>
          <a:lvl7pPr marL="27432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7pPr>
          <a:lvl8pPr marL="32004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8pPr>
          <a:lvl9pPr marL="36576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9pPr>
        </a:lstStyle>
        <a:p>
          <a:pPr algn="ctr">
            <a:spcAft>
              <a:spcPts val="300"/>
            </a:spcAft>
          </a:pPr>
          <a:r>
            <a:rPr lang="de-DE" sz="1200" b="1">
              <a:effectLst/>
              <a:latin typeface="AvenirNext LT Com Regular" panose="020B0503020203020204" pitchFamily="34" charset="0"/>
              <a:ea typeface="Arial" panose="020B0604020202020204" pitchFamily="34" charset="0"/>
              <a:cs typeface="Arial" panose="020B0604020202020204" pitchFamily="34" charset="0"/>
            </a:rPr>
            <a:t>Gewässer</a:t>
          </a:r>
        </a:p>
      </xdr:txBody>
    </xdr:sp>
    <xdr:clientData/>
  </xdr:twoCellAnchor>
  <xdr:twoCellAnchor>
    <xdr:from>
      <xdr:col>1</xdr:col>
      <xdr:colOff>239915</xdr:colOff>
      <xdr:row>84</xdr:row>
      <xdr:rowOff>19870</xdr:rowOff>
    </xdr:from>
    <xdr:to>
      <xdr:col>3</xdr:col>
      <xdr:colOff>487565</xdr:colOff>
      <xdr:row>85</xdr:row>
      <xdr:rowOff>108770</xdr:rowOff>
    </xdr:to>
    <xdr:sp macro="" textlink="">
      <xdr:nvSpPr>
        <xdr:cNvPr id="8" name="Textfeld 27">
          <a:extLst>
            <a:ext uri="{FF2B5EF4-FFF2-40B4-BE49-F238E27FC236}">
              <a16:creationId xmlns:a16="http://schemas.microsoft.com/office/drawing/2014/main" id="{6028E7E1-1391-4F03-AFB9-668B2E31B329}"/>
            </a:ext>
          </a:extLst>
        </xdr:cNvPr>
        <xdr:cNvSpPr txBox="1"/>
      </xdr:nvSpPr>
      <xdr:spPr>
        <a:xfrm>
          <a:off x="1001915" y="16021870"/>
          <a:ext cx="1771650" cy="279400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de-DE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5pPr>
          <a:lvl6pPr marL="22860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6pPr>
          <a:lvl7pPr marL="27432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7pPr>
          <a:lvl8pPr marL="32004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8pPr>
          <a:lvl9pPr marL="36576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9pPr>
        </a:lstStyle>
        <a:p>
          <a:pPr algn="ctr">
            <a:spcAft>
              <a:spcPts val="300"/>
            </a:spcAft>
          </a:pPr>
          <a:r>
            <a:rPr lang="de-DE" sz="1200" b="1">
              <a:effectLst/>
              <a:latin typeface="AvenirNext LT Com Regular" panose="020B0503020203020204" pitchFamily="34" charset="0"/>
              <a:ea typeface="Arial" panose="020B0604020202020204" pitchFamily="34" charset="0"/>
              <a:cs typeface="Arial" panose="020B0604020202020204" pitchFamily="34" charset="0"/>
            </a:rPr>
            <a:t>Böschungsoberkante</a:t>
          </a:r>
        </a:p>
      </xdr:txBody>
    </xdr:sp>
    <xdr:clientData/>
  </xdr:twoCellAnchor>
  <xdr:twoCellAnchor>
    <xdr:from>
      <xdr:col>2</xdr:col>
      <xdr:colOff>491354</xdr:colOff>
      <xdr:row>80</xdr:row>
      <xdr:rowOff>128546</xdr:rowOff>
    </xdr:from>
    <xdr:to>
      <xdr:col>3</xdr:col>
      <xdr:colOff>670616</xdr:colOff>
      <xdr:row>83</xdr:row>
      <xdr:rowOff>128603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2669D646-D584-45ED-AC3C-86AC30463608}"/>
            </a:ext>
          </a:extLst>
        </xdr:cNvPr>
        <xdr:cNvCxnSpPr/>
      </xdr:nvCxnSpPr>
      <xdr:spPr>
        <a:xfrm flipV="1">
          <a:off x="2015354" y="15368546"/>
          <a:ext cx="941262" cy="571557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53649</xdr:colOff>
      <xdr:row>83</xdr:row>
      <xdr:rowOff>122115</xdr:rowOff>
    </xdr:from>
    <xdr:to>
      <xdr:col>12</xdr:col>
      <xdr:colOff>326211</xdr:colOff>
      <xdr:row>87</xdr:row>
      <xdr:rowOff>144945</xdr:rowOff>
    </xdr:to>
    <xdr:sp macro="" textlink="">
      <xdr:nvSpPr>
        <xdr:cNvPr id="10" name="Textfeld 15">
          <a:extLst>
            <a:ext uri="{FF2B5EF4-FFF2-40B4-BE49-F238E27FC236}">
              <a16:creationId xmlns:a16="http://schemas.microsoft.com/office/drawing/2014/main" id="{D562A15D-A051-4563-BE1F-F94362BF09D3}"/>
            </a:ext>
          </a:extLst>
        </xdr:cNvPr>
        <xdr:cNvSpPr txBox="1"/>
      </xdr:nvSpPr>
      <xdr:spPr>
        <a:xfrm>
          <a:off x="4625649" y="15933615"/>
          <a:ext cx="4844562" cy="78483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de-DE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5pPr>
          <a:lvl6pPr marL="22860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6pPr>
          <a:lvl7pPr marL="27432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7pPr>
          <a:lvl8pPr marL="32004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8pPr>
          <a:lvl9pPr marL="36576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9pPr>
        </a:lstStyle>
        <a:p>
          <a:pPr algn="ctr"/>
          <a:r>
            <a:rPr lang="de-DE" b="1">
              <a:solidFill>
                <a:schemeClr val="bg1"/>
              </a:solidFill>
              <a:latin typeface="+mn-lt"/>
            </a:rPr>
            <a:t>Aufbringungsverbot von stickstoff- und phosphathaltigen Düngemitteln, Bodenhilfsstoffen, Kultursubstraten und Pflanzenhilfsmitteln</a:t>
          </a:r>
        </a:p>
      </xdr:txBody>
    </xdr:sp>
    <xdr:clientData/>
  </xdr:twoCellAnchor>
  <xdr:twoCellAnchor>
    <xdr:from>
      <xdr:col>3</xdr:col>
      <xdr:colOff>670616</xdr:colOff>
      <xdr:row>78</xdr:row>
      <xdr:rowOff>161990</xdr:rowOff>
    </xdr:from>
    <xdr:to>
      <xdr:col>8</xdr:col>
      <xdr:colOff>265356</xdr:colOff>
      <xdr:row>80</xdr:row>
      <xdr:rowOff>124598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C2B979F6-5AEB-4198-8890-3F116465D846}"/>
            </a:ext>
          </a:extLst>
        </xdr:cNvPr>
        <xdr:cNvCxnSpPr/>
      </xdr:nvCxnSpPr>
      <xdr:spPr>
        <a:xfrm flipV="1">
          <a:off x="2956616" y="15020990"/>
          <a:ext cx="3404740" cy="343608"/>
        </a:xfrm>
        <a:prstGeom prst="straightConnector1">
          <a:avLst/>
        </a:prstGeom>
        <a:ln w="38100">
          <a:solidFill>
            <a:schemeClr val="accent5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126838</xdr:colOff>
      <xdr:row>80</xdr:row>
      <xdr:rowOff>32070</xdr:rowOff>
    </xdr:from>
    <xdr:to>
      <xdr:col>6</xdr:col>
      <xdr:colOff>383399</xdr:colOff>
      <xdr:row>80</xdr:row>
      <xdr:rowOff>138583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8246A15-219F-42F5-B5E2-E0A50C3A8ED1}"/>
            </a:ext>
          </a:extLst>
        </xdr:cNvPr>
        <xdr:cNvCxnSpPr/>
      </xdr:nvCxnSpPr>
      <xdr:spPr>
        <a:xfrm flipV="1">
          <a:off x="3174838" y="15272070"/>
          <a:ext cx="1780561" cy="106513"/>
        </a:xfrm>
        <a:prstGeom prst="straightConnector1">
          <a:avLst/>
        </a:prstGeom>
        <a:ln w="38100">
          <a:solidFill>
            <a:schemeClr val="accent5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601621</xdr:colOff>
      <xdr:row>79</xdr:row>
      <xdr:rowOff>2448</xdr:rowOff>
    </xdr:from>
    <xdr:to>
      <xdr:col>13</xdr:col>
      <xdr:colOff>608176</xdr:colOff>
      <xdr:row>80</xdr:row>
      <xdr:rowOff>12617</xdr:rowOff>
    </xdr:to>
    <xdr:cxnSp macro="">
      <xdr:nvCxnSpPr>
        <xdr:cNvPr id="13" name="Gerader Verbinder 12">
          <a:extLst>
            <a:ext uri="{FF2B5EF4-FFF2-40B4-BE49-F238E27FC236}">
              <a16:creationId xmlns:a16="http://schemas.microsoft.com/office/drawing/2014/main" id="{1811C2E1-F74C-4951-9A3B-2D466F617C70}"/>
            </a:ext>
          </a:extLst>
        </xdr:cNvPr>
        <xdr:cNvCxnSpPr/>
      </xdr:nvCxnSpPr>
      <xdr:spPr>
        <a:xfrm flipV="1">
          <a:off x="5173621" y="15051948"/>
          <a:ext cx="5340555" cy="200669"/>
        </a:xfrm>
        <a:prstGeom prst="line">
          <a:avLst/>
        </a:prstGeom>
        <a:ln w="38100">
          <a:solidFill>
            <a:schemeClr val="accent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383399</xdr:colOff>
      <xdr:row>79</xdr:row>
      <xdr:rowOff>48490</xdr:rowOff>
    </xdr:from>
    <xdr:to>
      <xdr:col>7</xdr:col>
      <xdr:colOff>204622</xdr:colOff>
      <xdr:row>80</xdr:row>
      <xdr:rowOff>111659</xdr:rowOff>
    </xdr:to>
    <xdr:sp macro="" textlink="">
      <xdr:nvSpPr>
        <xdr:cNvPr id="14" name="Textfeld 23">
          <a:extLst>
            <a:ext uri="{FF2B5EF4-FFF2-40B4-BE49-F238E27FC236}">
              <a16:creationId xmlns:a16="http://schemas.microsoft.com/office/drawing/2014/main" id="{FDE335EA-427A-4A71-85EA-1B5EE4A8C471}"/>
            </a:ext>
          </a:extLst>
        </xdr:cNvPr>
        <xdr:cNvSpPr txBox="1"/>
      </xdr:nvSpPr>
      <xdr:spPr>
        <a:xfrm>
          <a:off x="4955399" y="15097990"/>
          <a:ext cx="583223" cy="253669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de-DE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5pPr>
          <a:lvl6pPr marL="22860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6pPr>
          <a:lvl7pPr marL="27432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7pPr>
          <a:lvl8pPr marL="32004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8pPr>
          <a:lvl9pPr marL="36576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9pPr>
        </a:lstStyle>
        <a:p>
          <a:pPr algn="ctr">
            <a:spcAft>
              <a:spcPts val="300"/>
            </a:spcAft>
          </a:pPr>
          <a:r>
            <a:rPr lang="de-DE" sz="1200" b="1">
              <a:latin typeface="AvenirNext LT Com Regular" panose="020B0503020203020204" pitchFamily="34" charset="0"/>
              <a:ea typeface="Arial" panose="020B0604020202020204" pitchFamily="34" charset="0"/>
              <a:cs typeface="Arial" panose="020B0604020202020204" pitchFamily="34" charset="0"/>
            </a:rPr>
            <a:t>4</a:t>
          </a:r>
          <a:r>
            <a:rPr lang="de-DE" sz="1200" b="1">
              <a:effectLst/>
              <a:latin typeface="AvenirNext LT Com Regular" panose="020B0503020203020204" pitchFamily="34" charset="0"/>
              <a:ea typeface="Arial" panose="020B0604020202020204" pitchFamily="34" charset="0"/>
              <a:cs typeface="Arial" panose="020B0604020202020204" pitchFamily="34" charset="0"/>
            </a:rPr>
            <a:t> m</a:t>
          </a:r>
        </a:p>
      </xdr:txBody>
    </xdr:sp>
    <xdr:clientData/>
  </xdr:twoCellAnchor>
  <xdr:twoCellAnchor>
    <xdr:from>
      <xdr:col>13</xdr:col>
      <xdr:colOff>587621</xdr:colOff>
      <xdr:row>73</xdr:row>
      <xdr:rowOff>142991</xdr:rowOff>
    </xdr:from>
    <xdr:to>
      <xdr:col>14</xdr:col>
      <xdr:colOff>241119</xdr:colOff>
      <xdr:row>81</xdr:row>
      <xdr:rowOff>4153</xdr:rowOff>
    </xdr:to>
    <xdr:sp macro="" textlink="">
      <xdr:nvSpPr>
        <xdr:cNvPr id="15" name="Textfeld 38">
          <a:extLst>
            <a:ext uri="{FF2B5EF4-FFF2-40B4-BE49-F238E27FC236}">
              <a16:creationId xmlns:a16="http://schemas.microsoft.com/office/drawing/2014/main" id="{5681853E-2DD0-4745-9D90-F9CF51CE31F4}"/>
            </a:ext>
          </a:extLst>
        </xdr:cNvPr>
        <xdr:cNvSpPr txBox="1"/>
      </xdr:nvSpPr>
      <xdr:spPr>
        <a:xfrm>
          <a:off x="10493621" y="14049491"/>
          <a:ext cx="415498" cy="1385162"/>
        </a:xfrm>
        <a:prstGeom prst="rect">
          <a:avLst/>
        </a:prstGeom>
        <a:noFill/>
      </xdr:spPr>
      <xdr:txBody>
        <a:bodyPr vert="vert270" wrap="square" rtlCol="0">
          <a:spAutoFit/>
        </a:bodyPr>
        <a:lstStyle>
          <a:defPPr>
            <a:defRPr lang="de-DE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5pPr>
          <a:lvl6pPr marL="22860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6pPr>
          <a:lvl7pPr marL="27432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7pPr>
          <a:lvl8pPr marL="32004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8pPr>
          <a:lvl9pPr marL="36576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9pPr>
        </a:lstStyle>
        <a:p>
          <a:pPr algn="ctr"/>
          <a:r>
            <a:rPr lang="de-DE" b="1"/>
            <a:t>Hangneigung</a:t>
          </a:r>
        </a:p>
      </xdr:txBody>
    </xdr:sp>
    <xdr:clientData/>
  </xdr:twoCellAnchor>
  <xdr:twoCellAnchor>
    <xdr:from>
      <xdr:col>8</xdr:col>
      <xdr:colOff>311416</xdr:colOff>
      <xdr:row>76</xdr:row>
      <xdr:rowOff>131614</xdr:rowOff>
    </xdr:from>
    <xdr:to>
      <xdr:col>13</xdr:col>
      <xdr:colOff>608176</xdr:colOff>
      <xdr:row>78</xdr:row>
      <xdr:rowOff>156900</xdr:rowOff>
    </xdr:to>
    <xdr:cxnSp macro="">
      <xdr:nvCxnSpPr>
        <xdr:cNvPr id="16" name="Gerader Verbinder 15">
          <a:extLst>
            <a:ext uri="{FF2B5EF4-FFF2-40B4-BE49-F238E27FC236}">
              <a16:creationId xmlns:a16="http://schemas.microsoft.com/office/drawing/2014/main" id="{5C9585EC-417E-4A8F-92B4-B8093C971C7F}"/>
            </a:ext>
          </a:extLst>
        </xdr:cNvPr>
        <xdr:cNvCxnSpPr/>
      </xdr:nvCxnSpPr>
      <xdr:spPr>
        <a:xfrm flipV="1">
          <a:off x="6407416" y="14609614"/>
          <a:ext cx="4106760" cy="406286"/>
        </a:xfrm>
        <a:prstGeom prst="line">
          <a:avLst/>
        </a:prstGeom>
        <a:ln w="38100">
          <a:solidFill>
            <a:schemeClr val="accent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741870</xdr:colOff>
      <xdr:row>81</xdr:row>
      <xdr:rowOff>59982</xdr:rowOff>
    </xdr:from>
    <xdr:to>
      <xdr:col>13</xdr:col>
      <xdr:colOff>662811</xdr:colOff>
      <xdr:row>81</xdr:row>
      <xdr:rowOff>90097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7337668-8620-405A-A5F7-6B8FF56669B0}"/>
            </a:ext>
          </a:extLst>
        </xdr:cNvPr>
        <xdr:cNvCxnSpPr/>
      </xdr:nvCxnSpPr>
      <xdr:spPr>
        <a:xfrm flipV="1">
          <a:off x="3027870" y="15490482"/>
          <a:ext cx="7540941" cy="30115"/>
        </a:xfrm>
        <a:prstGeom prst="straightConnector1">
          <a:avLst/>
        </a:prstGeom>
        <a:ln w="38100">
          <a:solidFill>
            <a:schemeClr val="accent5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57542</xdr:colOff>
      <xdr:row>80</xdr:row>
      <xdr:rowOff>136878</xdr:rowOff>
    </xdr:from>
    <xdr:to>
      <xdr:col>12</xdr:col>
      <xdr:colOff>640765</xdr:colOff>
      <xdr:row>82</xdr:row>
      <xdr:rowOff>9547</xdr:rowOff>
    </xdr:to>
    <xdr:sp macro="" textlink="">
      <xdr:nvSpPr>
        <xdr:cNvPr id="18" name="Textfeld 23">
          <a:extLst>
            <a:ext uri="{FF2B5EF4-FFF2-40B4-BE49-F238E27FC236}">
              <a16:creationId xmlns:a16="http://schemas.microsoft.com/office/drawing/2014/main" id="{550371F2-142A-4BBC-A0BD-D44F889D1429}"/>
            </a:ext>
          </a:extLst>
        </xdr:cNvPr>
        <xdr:cNvSpPr txBox="1"/>
      </xdr:nvSpPr>
      <xdr:spPr>
        <a:xfrm>
          <a:off x="9201542" y="15376878"/>
          <a:ext cx="583223" cy="253669"/>
        </a:xfrm>
        <a:prstGeom prst="rect">
          <a:avLst/>
        </a:prstGeom>
        <a:solidFill>
          <a:srgbClr val="008B45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de-DE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5pPr>
          <a:lvl6pPr marL="22860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6pPr>
          <a:lvl7pPr marL="27432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7pPr>
          <a:lvl8pPr marL="32004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8pPr>
          <a:lvl9pPr marL="36576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9pPr>
        </a:lstStyle>
        <a:p>
          <a:pPr algn="ctr">
            <a:spcAft>
              <a:spcPts val="300"/>
            </a:spcAft>
          </a:pPr>
          <a:r>
            <a:rPr lang="de-DE" sz="1200" b="1">
              <a:solidFill>
                <a:schemeClr val="bg1"/>
              </a:solidFill>
              <a:effectLst/>
              <a:latin typeface="AvenirNext LT Com Regular" panose="020B0503020203020204" pitchFamily="34" charset="0"/>
              <a:ea typeface="Arial" panose="020B0604020202020204" pitchFamily="34" charset="0"/>
              <a:cs typeface="Arial" panose="020B0604020202020204" pitchFamily="34" charset="0"/>
            </a:rPr>
            <a:t>20 m</a:t>
          </a:r>
        </a:p>
      </xdr:txBody>
    </xdr:sp>
    <xdr:clientData/>
  </xdr:twoCellAnchor>
  <xdr:twoCellAnchor>
    <xdr:from>
      <xdr:col>12</xdr:col>
      <xdr:colOff>49265</xdr:colOff>
      <xdr:row>78</xdr:row>
      <xdr:rowOff>104859</xdr:rowOff>
    </xdr:from>
    <xdr:to>
      <xdr:col>12</xdr:col>
      <xdr:colOff>632488</xdr:colOff>
      <xdr:row>79</xdr:row>
      <xdr:rowOff>168028</xdr:rowOff>
    </xdr:to>
    <xdr:sp macro="" textlink="">
      <xdr:nvSpPr>
        <xdr:cNvPr id="19" name="Textfeld 23">
          <a:extLst>
            <a:ext uri="{FF2B5EF4-FFF2-40B4-BE49-F238E27FC236}">
              <a16:creationId xmlns:a16="http://schemas.microsoft.com/office/drawing/2014/main" id="{65BBB79D-5B8D-4427-B29B-C3F882581810}"/>
            </a:ext>
          </a:extLst>
        </xdr:cNvPr>
        <xdr:cNvSpPr txBox="1"/>
      </xdr:nvSpPr>
      <xdr:spPr>
        <a:xfrm>
          <a:off x="9193265" y="14963859"/>
          <a:ext cx="583223" cy="253669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de-DE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5pPr>
          <a:lvl6pPr marL="22860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6pPr>
          <a:lvl7pPr marL="27432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7pPr>
          <a:lvl8pPr marL="32004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8pPr>
          <a:lvl9pPr marL="36576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9pPr>
        </a:lstStyle>
        <a:p>
          <a:pPr algn="ctr">
            <a:spcAft>
              <a:spcPts val="300"/>
            </a:spcAft>
          </a:pPr>
          <a:r>
            <a:rPr lang="de-DE" sz="1200" b="1">
              <a:latin typeface="AvenirNext LT Com Regular" panose="020B0503020203020204" pitchFamily="34" charset="0"/>
              <a:ea typeface="Arial" panose="020B0604020202020204" pitchFamily="34" charset="0"/>
              <a:cs typeface="Arial" panose="020B0604020202020204" pitchFamily="34" charset="0"/>
            </a:rPr>
            <a:t>5</a:t>
          </a:r>
          <a:r>
            <a:rPr lang="de-DE" sz="1200" b="1">
              <a:effectLst/>
              <a:latin typeface="AvenirNext LT Com Regular" panose="020B0503020203020204" pitchFamily="34" charset="0"/>
              <a:ea typeface="Arial" panose="020B0604020202020204" pitchFamily="34" charset="0"/>
              <a:cs typeface="Arial" panose="020B0604020202020204" pitchFamily="34" charset="0"/>
            </a:rPr>
            <a:t> %</a:t>
          </a:r>
        </a:p>
      </xdr:txBody>
    </xdr:sp>
    <xdr:clientData/>
  </xdr:twoCellAnchor>
  <xdr:twoCellAnchor>
    <xdr:from>
      <xdr:col>12</xdr:col>
      <xdr:colOff>49266</xdr:colOff>
      <xdr:row>76</xdr:row>
      <xdr:rowOff>129978</xdr:rowOff>
    </xdr:from>
    <xdr:to>
      <xdr:col>12</xdr:col>
      <xdr:colOff>632489</xdr:colOff>
      <xdr:row>78</xdr:row>
      <xdr:rowOff>2647</xdr:rowOff>
    </xdr:to>
    <xdr:sp macro="" textlink="">
      <xdr:nvSpPr>
        <xdr:cNvPr id="20" name="Textfeld 23">
          <a:extLst>
            <a:ext uri="{FF2B5EF4-FFF2-40B4-BE49-F238E27FC236}">
              <a16:creationId xmlns:a16="http://schemas.microsoft.com/office/drawing/2014/main" id="{BA8EAA63-568B-441C-B1F9-1DCC04699F68}"/>
            </a:ext>
          </a:extLst>
        </xdr:cNvPr>
        <xdr:cNvSpPr txBox="1"/>
      </xdr:nvSpPr>
      <xdr:spPr>
        <a:xfrm>
          <a:off x="9193266" y="14607978"/>
          <a:ext cx="583223" cy="253669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de-DE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5pPr>
          <a:lvl6pPr marL="22860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6pPr>
          <a:lvl7pPr marL="27432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7pPr>
          <a:lvl8pPr marL="32004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8pPr>
          <a:lvl9pPr marL="36576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9pPr>
        </a:lstStyle>
        <a:p>
          <a:pPr algn="ctr">
            <a:spcAft>
              <a:spcPts val="300"/>
            </a:spcAft>
          </a:pPr>
          <a:r>
            <a:rPr lang="de-DE" sz="1200" b="1">
              <a:latin typeface="AvenirNext LT Com Regular" panose="020B0503020203020204" pitchFamily="34" charset="0"/>
              <a:ea typeface="Arial" panose="020B0604020202020204" pitchFamily="34" charset="0"/>
              <a:cs typeface="Arial" panose="020B0604020202020204" pitchFamily="34" charset="0"/>
            </a:rPr>
            <a:t>10</a:t>
          </a:r>
          <a:r>
            <a:rPr lang="de-DE" sz="1200" b="1">
              <a:effectLst/>
              <a:latin typeface="AvenirNext LT Com Regular" panose="020B0503020203020204" pitchFamily="34" charset="0"/>
              <a:ea typeface="Arial" panose="020B0604020202020204" pitchFamily="34" charset="0"/>
              <a:cs typeface="Arial" panose="020B0604020202020204" pitchFamily="34" charset="0"/>
            </a:rPr>
            <a:t> %</a:t>
          </a:r>
        </a:p>
      </xdr:txBody>
    </xdr:sp>
    <xdr:clientData/>
  </xdr:twoCellAnchor>
  <xdr:twoCellAnchor>
    <xdr:from>
      <xdr:col>7</xdr:col>
      <xdr:colOff>198151</xdr:colOff>
      <xdr:row>79</xdr:row>
      <xdr:rowOff>48678</xdr:rowOff>
    </xdr:from>
    <xdr:to>
      <xdr:col>8</xdr:col>
      <xdr:colOff>19374</xdr:colOff>
      <xdr:row>80</xdr:row>
      <xdr:rowOff>111847</xdr:rowOff>
    </xdr:to>
    <xdr:sp macro="" textlink="">
      <xdr:nvSpPr>
        <xdr:cNvPr id="21" name="Textfeld 23">
          <a:extLst>
            <a:ext uri="{FF2B5EF4-FFF2-40B4-BE49-F238E27FC236}">
              <a16:creationId xmlns:a16="http://schemas.microsoft.com/office/drawing/2014/main" id="{E47D17EA-5B81-4E2C-8688-F701F86DE937}"/>
            </a:ext>
          </a:extLst>
        </xdr:cNvPr>
        <xdr:cNvSpPr txBox="1"/>
      </xdr:nvSpPr>
      <xdr:spPr>
        <a:xfrm>
          <a:off x="5532151" y="15098178"/>
          <a:ext cx="583223" cy="253669"/>
        </a:xfrm>
        <a:prstGeom prst="rect">
          <a:avLst/>
        </a:prstGeom>
        <a:solidFill>
          <a:srgbClr val="C00000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de-DE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5pPr>
          <a:lvl6pPr marL="22860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6pPr>
          <a:lvl7pPr marL="27432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7pPr>
          <a:lvl8pPr marL="32004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8pPr>
          <a:lvl9pPr marL="36576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9pPr>
        </a:lstStyle>
        <a:p>
          <a:pPr algn="ctr">
            <a:spcAft>
              <a:spcPts val="300"/>
            </a:spcAft>
          </a:pPr>
          <a:r>
            <a:rPr lang="de-DE" sz="1200" b="1">
              <a:solidFill>
                <a:schemeClr val="bg1"/>
              </a:solidFill>
              <a:latin typeface="AvenirNext LT Com Regular" panose="020B0503020203020204" pitchFamily="34" charset="0"/>
              <a:ea typeface="Arial" panose="020B0604020202020204" pitchFamily="34" charset="0"/>
              <a:cs typeface="Arial" panose="020B0604020202020204" pitchFamily="34" charset="0"/>
            </a:rPr>
            <a:t>5</a:t>
          </a:r>
          <a:r>
            <a:rPr lang="de-DE" sz="1200" b="1">
              <a:solidFill>
                <a:schemeClr val="bg1"/>
              </a:solidFill>
              <a:effectLst/>
              <a:latin typeface="AvenirNext LT Com Regular" panose="020B0503020203020204" pitchFamily="34" charset="0"/>
              <a:ea typeface="Arial" panose="020B0604020202020204" pitchFamily="34" charset="0"/>
              <a:cs typeface="Arial" panose="020B0604020202020204" pitchFamily="34" charset="0"/>
            </a:rPr>
            <a:t> m</a:t>
          </a:r>
        </a:p>
      </xdr:txBody>
    </xdr:sp>
    <xdr:clientData/>
  </xdr:twoCellAnchor>
  <xdr:twoCellAnchor>
    <xdr:from>
      <xdr:col>4</xdr:col>
      <xdr:colOff>70945</xdr:colOff>
      <xdr:row>76</xdr:row>
      <xdr:rowOff>71013</xdr:rowOff>
    </xdr:from>
    <xdr:to>
      <xdr:col>10</xdr:col>
      <xdr:colOff>340946</xdr:colOff>
      <xdr:row>80</xdr:row>
      <xdr:rowOff>48664</xdr:rowOff>
    </xdr:to>
    <xdr:cxnSp macro="">
      <xdr:nvCxnSpPr>
        <xdr:cNvPr id="22" name="Gerade Verbindung mit Pfeil 21">
          <a:extLst>
            <a:ext uri="{FF2B5EF4-FFF2-40B4-BE49-F238E27FC236}">
              <a16:creationId xmlns:a16="http://schemas.microsoft.com/office/drawing/2014/main" id="{C3859C3F-9079-4855-84B1-D1FBF9F9D357}"/>
            </a:ext>
          </a:extLst>
        </xdr:cNvPr>
        <xdr:cNvCxnSpPr/>
      </xdr:nvCxnSpPr>
      <xdr:spPr>
        <a:xfrm flipV="1">
          <a:off x="3118945" y="14549013"/>
          <a:ext cx="4842001" cy="739651"/>
        </a:xfrm>
        <a:prstGeom prst="straightConnector1">
          <a:avLst/>
        </a:prstGeom>
        <a:ln w="38100">
          <a:solidFill>
            <a:schemeClr val="accent5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340946</xdr:colOff>
      <xdr:row>74</xdr:row>
      <xdr:rowOff>24980</xdr:rowOff>
    </xdr:from>
    <xdr:to>
      <xdr:col>13</xdr:col>
      <xdr:colOff>608176</xdr:colOff>
      <xdr:row>76</xdr:row>
      <xdr:rowOff>63717</xdr:rowOff>
    </xdr:to>
    <xdr:cxnSp macro="">
      <xdr:nvCxnSpPr>
        <xdr:cNvPr id="23" name="Gerader Verbinder 22">
          <a:extLst>
            <a:ext uri="{FF2B5EF4-FFF2-40B4-BE49-F238E27FC236}">
              <a16:creationId xmlns:a16="http://schemas.microsoft.com/office/drawing/2014/main" id="{D0787A98-F944-4074-BCFD-E7578CEA937D}"/>
            </a:ext>
          </a:extLst>
        </xdr:cNvPr>
        <xdr:cNvCxnSpPr/>
      </xdr:nvCxnSpPr>
      <xdr:spPr>
        <a:xfrm flipV="1">
          <a:off x="7960946" y="14121980"/>
          <a:ext cx="2553230" cy="419737"/>
        </a:xfrm>
        <a:prstGeom prst="line">
          <a:avLst/>
        </a:prstGeom>
        <a:ln w="38100">
          <a:solidFill>
            <a:schemeClr val="accent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724687</xdr:colOff>
      <xdr:row>73</xdr:row>
      <xdr:rowOff>173407</xdr:rowOff>
    </xdr:from>
    <xdr:to>
      <xdr:col>13</xdr:col>
      <xdr:colOff>545910</xdr:colOff>
      <xdr:row>75</xdr:row>
      <xdr:rowOff>46076</xdr:rowOff>
    </xdr:to>
    <xdr:sp macro="" textlink="">
      <xdr:nvSpPr>
        <xdr:cNvPr id="24" name="Textfeld 23">
          <a:extLst>
            <a:ext uri="{FF2B5EF4-FFF2-40B4-BE49-F238E27FC236}">
              <a16:creationId xmlns:a16="http://schemas.microsoft.com/office/drawing/2014/main" id="{A85A7D14-A9F3-4386-A8E3-C9E6D490C1E7}"/>
            </a:ext>
          </a:extLst>
        </xdr:cNvPr>
        <xdr:cNvSpPr txBox="1"/>
      </xdr:nvSpPr>
      <xdr:spPr>
        <a:xfrm>
          <a:off x="9868687" y="14079907"/>
          <a:ext cx="583223" cy="253669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de-DE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5pPr>
          <a:lvl6pPr marL="22860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6pPr>
          <a:lvl7pPr marL="27432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7pPr>
          <a:lvl8pPr marL="32004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8pPr>
          <a:lvl9pPr marL="36576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9pPr>
        </a:lstStyle>
        <a:p>
          <a:pPr algn="ctr">
            <a:spcAft>
              <a:spcPts val="300"/>
            </a:spcAft>
          </a:pPr>
          <a:r>
            <a:rPr lang="de-DE" sz="1200" b="1">
              <a:latin typeface="AvenirNext LT Com Regular" panose="020B0503020203020204" pitchFamily="34" charset="0"/>
              <a:ea typeface="Arial" panose="020B0604020202020204" pitchFamily="34" charset="0"/>
              <a:cs typeface="Arial" panose="020B0604020202020204" pitchFamily="34" charset="0"/>
            </a:rPr>
            <a:t>15</a:t>
          </a:r>
          <a:r>
            <a:rPr lang="de-DE" sz="1200" b="1">
              <a:effectLst/>
              <a:latin typeface="AvenirNext LT Com Regular" panose="020B0503020203020204" pitchFamily="34" charset="0"/>
              <a:ea typeface="Arial" panose="020B0604020202020204" pitchFamily="34" charset="0"/>
              <a:cs typeface="Arial" panose="020B0604020202020204" pitchFamily="34" charset="0"/>
            </a:rPr>
            <a:t> %</a:t>
          </a:r>
        </a:p>
      </xdr:txBody>
    </xdr:sp>
    <xdr:clientData/>
  </xdr:twoCellAnchor>
  <xdr:twoCellAnchor>
    <xdr:from>
      <xdr:col>8</xdr:col>
      <xdr:colOff>40359</xdr:colOff>
      <xdr:row>77</xdr:row>
      <xdr:rowOff>44048</xdr:rowOff>
    </xdr:from>
    <xdr:to>
      <xdr:col>8</xdr:col>
      <xdr:colOff>623582</xdr:colOff>
      <xdr:row>78</xdr:row>
      <xdr:rowOff>107217</xdr:rowOff>
    </xdr:to>
    <xdr:sp macro="" textlink="">
      <xdr:nvSpPr>
        <xdr:cNvPr id="25" name="Textfeld 23">
          <a:extLst>
            <a:ext uri="{FF2B5EF4-FFF2-40B4-BE49-F238E27FC236}">
              <a16:creationId xmlns:a16="http://schemas.microsoft.com/office/drawing/2014/main" id="{D96582D6-3A9C-4D0E-AB0F-AF8323604415}"/>
            </a:ext>
          </a:extLst>
        </xdr:cNvPr>
        <xdr:cNvSpPr txBox="1"/>
      </xdr:nvSpPr>
      <xdr:spPr>
        <a:xfrm>
          <a:off x="6136359" y="14712548"/>
          <a:ext cx="583223" cy="253669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de-DE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5pPr>
          <a:lvl6pPr marL="22860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6pPr>
          <a:lvl7pPr marL="27432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7pPr>
          <a:lvl8pPr marL="32004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8pPr>
          <a:lvl9pPr marL="36576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9pPr>
        </a:lstStyle>
        <a:p>
          <a:pPr algn="ctr">
            <a:spcAft>
              <a:spcPts val="300"/>
            </a:spcAft>
          </a:pPr>
          <a:r>
            <a:rPr lang="de-DE" sz="1200" b="1">
              <a:effectLst/>
              <a:latin typeface="AvenirNext LT Com Regular" panose="020B0503020203020204" pitchFamily="34" charset="0"/>
              <a:ea typeface="Arial" panose="020B0604020202020204" pitchFamily="34" charset="0"/>
              <a:cs typeface="Arial" panose="020B0604020202020204" pitchFamily="34" charset="0"/>
            </a:rPr>
            <a:t>5 m</a:t>
          </a:r>
        </a:p>
      </xdr:txBody>
    </xdr:sp>
    <xdr:clientData/>
  </xdr:twoCellAnchor>
  <xdr:twoCellAnchor>
    <xdr:from>
      <xdr:col>8</xdr:col>
      <xdr:colOff>623582</xdr:colOff>
      <xdr:row>77</xdr:row>
      <xdr:rowOff>47844</xdr:rowOff>
    </xdr:from>
    <xdr:to>
      <xdr:col>9</xdr:col>
      <xdr:colOff>444805</xdr:colOff>
      <xdr:row>78</xdr:row>
      <xdr:rowOff>111013</xdr:rowOff>
    </xdr:to>
    <xdr:sp macro="" textlink="">
      <xdr:nvSpPr>
        <xdr:cNvPr id="26" name="Textfeld 23">
          <a:extLst>
            <a:ext uri="{FF2B5EF4-FFF2-40B4-BE49-F238E27FC236}">
              <a16:creationId xmlns:a16="http://schemas.microsoft.com/office/drawing/2014/main" id="{07EDC1C0-59F5-41C2-B797-C66062E4E407}"/>
            </a:ext>
          </a:extLst>
        </xdr:cNvPr>
        <xdr:cNvSpPr txBox="1"/>
      </xdr:nvSpPr>
      <xdr:spPr>
        <a:xfrm>
          <a:off x="6719582" y="14716344"/>
          <a:ext cx="583223" cy="253669"/>
        </a:xfrm>
        <a:prstGeom prst="rect">
          <a:avLst/>
        </a:prstGeom>
        <a:solidFill>
          <a:srgbClr val="C00000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de-DE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5pPr>
          <a:lvl6pPr marL="22860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6pPr>
          <a:lvl7pPr marL="27432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7pPr>
          <a:lvl8pPr marL="32004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8pPr>
          <a:lvl9pPr marL="36576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9pPr>
        </a:lstStyle>
        <a:p>
          <a:pPr algn="ctr">
            <a:spcAft>
              <a:spcPts val="300"/>
            </a:spcAft>
          </a:pPr>
          <a:r>
            <a:rPr lang="de-DE" sz="1200" b="1">
              <a:solidFill>
                <a:schemeClr val="bg1"/>
              </a:solidFill>
              <a:effectLst/>
              <a:latin typeface="AvenirNext LT Com Regular" panose="020B0503020203020204" pitchFamily="34" charset="0"/>
              <a:ea typeface="Arial" panose="020B0604020202020204" pitchFamily="34" charset="0"/>
              <a:cs typeface="Arial" panose="020B0604020202020204" pitchFamily="34" charset="0"/>
            </a:rPr>
            <a:t>10 m</a:t>
          </a:r>
        </a:p>
      </xdr:txBody>
    </xdr:sp>
    <xdr:clientData/>
  </xdr:twoCellAnchor>
  <xdr:twoCellAnchor>
    <xdr:from>
      <xdr:col>10</xdr:col>
      <xdr:colOff>373883</xdr:colOff>
      <xdr:row>75</xdr:row>
      <xdr:rowOff>71178</xdr:rowOff>
    </xdr:from>
    <xdr:to>
      <xdr:col>11</xdr:col>
      <xdr:colOff>195106</xdr:colOff>
      <xdr:row>76</xdr:row>
      <xdr:rowOff>134347</xdr:rowOff>
    </xdr:to>
    <xdr:sp macro="" textlink="">
      <xdr:nvSpPr>
        <xdr:cNvPr id="27" name="Textfeld 23">
          <a:extLst>
            <a:ext uri="{FF2B5EF4-FFF2-40B4-BE49-F238E27FC236}">
              <a16:creationId xmlns:a16="http://schemas.microsoft.com/office/drawing/2014/main" id="{BF027F00-5261-4DBC-AEE4-414EF9425149}"/>
            </a:ext>
          </a:extLst>
        </xdr:cNvPr>
        <xdr:cNvSpPr txBox="1"/>
      </xdr:nvSpPr>
      <xdr:spPr>
        <a:xfrm>
          <a:off x="7993883" y="14358678"/>
          <a:ext cx="583223" cy="253669"/>
        </a:xfrm>
        <a:prstGeom prst="rect">
          <a:avLst/>
        </a:prstGeom>
        <a:solidFill>
          <a:schemeClr val="bg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de-DE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5pPr>
          <a:lvl6pPr marL="22860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6pPr>
          <a:lvl7pPr marL="27432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7pPr>
          <a:lvl8pPr marL="32004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8pPr>
          <a:lvl9pPr marL="36576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9pPr>
        </a:lstStyle>
        <a:p>
          <a:pPr algn="ctr">
            <a:spcAft>
              <a:spcPts val="300"/>
            </a:spcAft>
          </a:pPr>
          <a:r>
            <a:rPr lang="de-DE" sz="1200" b="1">
              <a:effectLst/>
              <a:latin typeface="AvenirNext LT Com Regular" panose="020B0503020203020204" pitchFamily="34" charset="0"/>
              <a:ea typeface="Arial" panose="020B0604020202020204" pitchFamily="34" charset="0"/>
              <a:cs typeface="Arial" panose="020B0604020202020204" pitchFamily="34" charset="0"/>
            </a:rPr>
            <a:t>10 m</a:t>
          </a:r>
        </a:p>
      </xdr:txBody>
    </xdr:sp>
    <xdr:clientData/>
  </xdr:twoCellAnchor>
  <xdr:twoCellAnchor>
    <xdr:from>
      <xdr:col>11</xdr:col>
      <xdr:colOff>195106</xdr:colOff>
      <xdr:row>75</xdr:row>
      <xdr:rowOff>71430</xdr:rowOff>
    </xdr:from>
    <xdr:to>
      <xdr:col>12</xdr:col>
      <xdr:colOff>16329</xdr:colOff>
      <xdr:row>76</xdr:row>
      <xdr:rowOff>134599</xdr:rowOff>
    </xdr:to>
    <xdr:sp macro="" textlink="">
      <xdr:nvSpPr>
        <xdr:cNvPr id="28" name="Textfeld 23">
          <a:extLst>
            <a:ext uri="{FF2B5EF4-FFF2-40B4-BE49-F238E27FC236}">
              <a16:creationId xmlns:a16="http://schemas.microsoft.com/office/drawing/2014/main" id="{80EAC0B0-C8C4-4C2E-8A1F-01449EFF1229}"/>
            </a:ext>
          </a:extLst>
        </xdr:cNvPr>
        <xdr:cNvSpPr txBox="1"/>
      </xdr:nvSpPr>
      <xdr:spPr>
        <a:xfrm>
          <a:off x="8577106" y="14358930"/>
          <a:ext cx="583223" cy="253669"/>
        </a:xfrm>
        <a:prstGeom prst="rect">
          <a:avLst/>
        </a:prstGeom>
        <a:solidFill>
          <a:srgbClr val="C00000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de-DE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5pPr>
          <a:lvl6pPr marL="22860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6pPr>
          <a:lvl7pPr marL="27432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7pPr>
          <a:lvl8pPr marL="32004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8pPr>
          <a:lvl9pPr marL="36576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9pPr>
        </a:lstStyle>
        <a:p>
          <a:pPr algn="ctr">
            <a:spcAft>
              <a:spcPts val="300"/>
            </a:spcAft>
          </a:pPr>
          <a:r>
            <a:rPr lang="de-DE" sz="1200" b="1">
              <a:solidFill>
                <a:schemeClr val="bg1"/>
              </a:solidFill>
              <a:effectLst/>
              <a:latin typeface="AvenirNext LT Com Regular" panose="020B0503020203020204" pitchFamily="34" charset="0"/>
              <a:ea typeface="Arial" panose="020B0604020202020204" pitchFamily="34" charset="0"/>
              <a:cs typeface="Arial" panose="020B0604020202020204" pitchFamily="34" charset="0"/>
            </a:rPr>
            <a:t>10 m</a:t>
          </a:r>
        </a:p>
      </xdr:txBody>
    </xdr:sp>
    <xdr:clientData/>
  </xdr:twoCellAnchor>
  <xdr:twoCellAnchor>
    <xdr:from>
      <xdr:col>8</xdr:col>
      <xdr:colOff>41621</xdr:colOff>
      <xdr:row>88</xdr:row>
      <xdr:rowOff>112726</xdr:rowOff>
    </xdr:from>
    <xdr:to>
      <xdr:col>10</xdr:col>
      <xdr:colOff>151142</xdr:colOff>
      <xdr:row>89</xdr:row>
      <xdr:rowOff>175895</xdr:rowOff>
    </xdr:to>
    <xdr:sp macro="" textlink="">
      <xdr:nvSpPr>
        <xdr:cNvPr id="29" name="Textfeld 23">
          <a:extLst>
            <a:ext uri="{FF2B5EF4-FFF2-40B4-BE49-F238E27FC236}">
              <a16:creationId xmlns:a16="http://schemas.microsoft.com/office/drawing/2014/main" id="{066A0BBF-6C7F-419A-90F9-530924569F73}"/>
            </a:ext>
          </a:extLst>
        </xdr:cNvPr>
        <xdr:cNvSpPr txBox="1"/>
      </xdr:nvSpPr>
      <xdr:spPr>
        <a:xfrm>
          <a:off x="6137621" y="16876726"/>
          <a:ext cx="1633521" cy="253669"/>
        </a:xfrm>
        <a:prstGeom prst="rect">
          <a:avLst/>
        </a:prstGeom>
        <a:solidFill>
          <a:srgbClr val="C00000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de-DE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5pPr>
          <a:lvl6pPr marL="22860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6pPr>
          <a:lvl7pPr marL="27432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7pPr>
          <a:lvl8pPr marL="32004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8pPr>
          <a:lvl9pPr marL="36576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9pPr>
        </a:lstStyle>
        <a:p>
          <a:pPr algn="ctr">
            <a:spcAft>
              <a:spcPts val="300"/>
            </a:spcAft>
          </a:pPr>
          <a:r>
            <a:rPr lang="de-DE" sz="1200" b="1">
              <a:solidFill>
                <a:schemeClr val="bg1"/>
              </a:solidFill>
              <a:effectLst/>
              <a:latin typeface="AvenirNext LT Com Regular" panose="020B0503020203020204" pitchFamily="34" charset="0"/>
              <a:ea typeface="Arial" panose="020B0604020202020204" pitchFamily="34" charset="0"/>
              <a:cs typeface="Arial" panose="020B0604020202020204" pitchFamily="34" charset="0"/>
            </a:rPr>
            <a:t>Belastete Gebiete</a:t>
          </a:r>
        </a:p>
        <a:p>
          <a:pPr algn="ctr">
            <a:spcAft>
              <a:spcPts val="300"/>
            </a:spcAft>
          </a:pPr>
          <a:endParaRPr lang="de-DE" sz="1200" b="1">
            <a:solidFill>
              <a:schemeClr val="bg1"/>
            </a:solidFill>
            <a:effectLst/>
            <a:latin typeface="AvenirNext LT Com Regular" panose="020B0503020203020204" pitchFamily="34" charset="0"/>
            <a:ea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251941</xdr:colOff>
      <xdr:row>88</xdr:row>
      <xdr:rowOff>108222</xdr:rowOff>
    </xdr:from>
    <xdr:to>
      <xdr:col>7</xdr:col>
      <xdr:colOff>626479</xdr:colOff>
      <xdr:row>89</xdr:row>
      <xdr:rowOff>171391</xdr:rowOff>
    </xdr:to>
    <xdr:sp macro="" textlink="">
      <xdr:nvSpPr>
        <xdr:cNvPr id="30" name="Textfeld 23">
          <a:extLst>
            <a:ext uri="{FF2B5EF4-FFF2-40B4-BE49-F238E27FC236}">
              <a16:creationId xmlns:a16="http://schemas.microsoft.com/office/drawing/2014/main" id="{20637B89-15F3-4A6C-B525-DD5E58102015}"/>
            </a:ext>
          </a:extLst>
        </xdr:cNvPr>
        <xdr:cNvSpPr txBox="1"/>
      </xdr:nvSpPr>
      <xdr:spPr>
        <a:xfrm>
          <a:off x="4061941" y="16872222"/>
          <a:ext cx="1898538" cy="253669"/>
        </a:xfrm>
        <a:prstGeom prst="rect">
          <a:avLst/>
        </a:prstGeom>
        <a:solidFill>
          <a:schemeClr val="bg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de-DE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5pPr>
          <a:lvl6pPr marL="22860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6pPr>
          <a:lvl7pPr marL="27432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7pPr>
          <a:lvl8pPr marL="32004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8pPr>
          <a:lvl9pPr marL="36576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9pPr>
        </a:lstStyle>
        <a:p>
          <a:pPr algn="ctr">
            <a:spcAft>
              <a:spcPts val="300"/>
            </a:spcAft>
          </a:pPr>
          <a:r>
            <a:rPr lang="de-DE" sz="1200" b="1">
              <a:latin typeface="AvenirNext LT Com Regular" panose="020B0503020203020204" pitchFamily="34" charset="0"/>
              <a:ea typeface="Arial" panose="020B0604020202020204" pitchFamily="34" charset="0"/>
              <a:cs typeface="Arial" panose="020B0604020202020204" pitchFamily="34" charset="0"/>
            </a:rPr>
            <a:t>Unb</a:t>
          </a:r>
          <a:r>
            <a:rPr lang="de-DE" sz="1200" b="1">
              <a:effectLst/>
              <a:latin typeface="AvenirNext LT Com Regular" panose="020B0503020203020204" pitchFamily="34" charset="0"/>
              <a:ea typeface="Arial" panose="020B0604020202020204" pitchFamily="34" charset="0"/>
              <a:cs typeface="Arial" panose="020B0604020202020204" pitchFamily="34" charset="0"/>
            </a:rPr>
            <a:t>elastete Gebiete</a:t>
          </a:r>
        </a:p>
        <a:p>
          <a:pPr algn="ctr">
            <a:spcAft>
              <a:spcPts val="300"/>
            </a:spcAft>
          </a:pPr>
          <a:endParaRPr lang="de-DE" sz="1200" b="1">
            <a:solidFill>
              <a:schemeClr val="bg1"/>
            </a:solidFill>
            <a:effectLst/>
            <a:latin typeface="AvenirNext LT Com Regular" panose="020B0503020203020204" pitchFamily="34" charset="0"/>
            <a:ea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707951</xdr:colOff>
      <xdr:row>80</xdr:row>
      <xdr:rowOff>136878</xdr:rowOff>
    </xdr:from>
    <xdr:to>
      <xdr:col>13</xdr:col>
      <xdr:colOff>529174</xdr:colOff>
      <xdr:row>82</xdr:row>
      <xdr:rowOff>9547</xdr:rowOff>
    </xdr:to>
    <xdr:sp macro="" textlink="">
      <xdr:nvSpPr>
        <xdr:cNvPr id="31" name="Textfeld 23">
          <a:extLst>
            <a:ext uri="{FF2B5EF4-FFF2-40B4-BE49-F238E27FC236}">
              <a16:creationId xmlns:a16="http://schemas.microsoft.com/office/drawing/2014/main" id="{358273F1-7045-46C5-BB5D-3E6C9D85FF3D}"/>
            </a:ext>
          </a:extLst>
        </xdr:cNvPr>
        <xdr:cNvSpPr txBox="1"/>
      </xdr:nvSpPr>
      <xdr:spPr>
        <a:xfrm>
          <a:off x="9851951" y="15376878"/>
          <a:ext cx="583223" cy="253669"/>
        </a:xfrm>
        <a:prstGeom prst="rect">
          <a:avLst/>
        </a:prstGeom>
        <a:solidFill>
          <a:srgbClr val="008B45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de-DE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5pPr>
          <a:lvl6pPr marL="22860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6pPr>
          <a:lvl7pPr marL="27432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7pPr>
          <a:lvl8pPr marL="32004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8pPr>
          <a:lvl9pPr marL="36576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9pPr>
        </a:lstStyle>
        <a:p>
          <a:pPr algn="ctr">
            <a:spcAft>
              <a:spcPts val="300"/>
            </a:spcAft>
          </a:pPr>
          <a:r>
            <a:rPr lang="de-DE" sz="1200" b="1">
              <a:solidFill>
                <a:schemeClr val="bg1"/>
              </a:solidFill>
              <a:effectLst/>
              <a:latin typeface="AvenirNext LT Com Regular" panose="020B0503020203020204" pitchFamily="34" charset="0"/>
              <a:ea typeface="Arial" panose="020B0604020202020204" pitchFamily="34" charset="0"/>
              <a:cs typeface="Arial" panose="020B0604020202020204" pitchFamily="34" charset="0"/>
            </a:rPr>
            <a:t>30 m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1</xdr:col>
      <xdr:colOff>2038741</xdr:colOff>
      <xdr:row>1</xdr:row>
      <xdr:rowOff>752575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8600"/>
          <a:ext cx="2800741" cy="714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0</xdr:col>
      <xdr:colOff>2800741</xdr:colOff>
      <xdr:row>1</xdr:row>
      <xdr:rowOff>752575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8600"/>
          <a:ext cx="2800741" cy="714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264104</xdr:colOff>
      <xdr:row>0</xdr:row>
      <xdr:rowOff>150668</xdr:rowOff>
    </xdr:from>
    <xdr:to>
      <xdr:col>16</xdr:col>
      <xdr:colOff>445943</xdr:colOff>
      <xdr:row>74</xdr:row>
      <xdr:rowOff>92653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3075229" y="150668"/>
          <a:ext cx="4287114" cy="2032548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 b="1" u="sng">
              <a:solidFill>
                <a:schemeClr val="bg1"/>
              </a:solidFill>
              <a:latin typeface="AvenirNext LT Com Regular" panose="020B0503020203020204" pitchFamily="34" charset="0"/>
            </a:rPr>
            <a:t>Hinweise zur Editierung von eigenen Produkten:</a:t>
          </a:r>
        </a:p>
        <a:p>
          <a:endParaRPr lang="de-DE" sz="1200" b="1">
            <a:solidFill>
              <a:schemeClr val="bg1"/>
            </a:solidFill>
            <a:latin typeface="AvenirNext LT Com Regular" panose="020B0503020203020204" pitchFamily="34" charset="0"/>
          </a:endParaRPr>
        </a:p>
        <a:p>
          <a:r>
            <a:rPr lang="de-DE" sz="1200" b="1">
              <a:solidFill>
                <a:schemeClr val="bg1"/>
              </a:solidFill>
              <a:latin typeface="AvenirNext LT Com Regular" panose="020B0503020203020204" pitchFamily="34" charset="0"/>
            </a:rPr>
            <a:t>Hier haben Sie Gelegenheit ihre</a:t>
          </a:r>
          <a:r>
            <a:rPr lang="de-DE" sz="1200" b="1" baseline="0">
              <a:solidFill>
                <a:schemeClr val="bg1"/>
              </a:solidFill>
              <a:latin typeface="AvenirNext LT Com Regular" panose="020B0503020203020204" pitchFamily="34" charset="0"/>
            </a:rPr>
            <a:t> betriebsspezifischen </a:t>
          </a:r>
          <a:r>
            <a:rPr lang="de-DE" sz="1200" b="1">
              <a:solidFill>
                <a:schemeClr val="bg1"/>
              </a:solidFill>
              <a:latin typeface="AvenirNext LT Com Regular" panose="020B0503020203020204" pitchFamily="34" charset="0"/>
            </a:rPr>
            <a:t>Produkte oder nicht aufgeführte Produkte mit den entsprechenden Analysewerten gemäß Lieferschein bzw. Laboranalyse zu hinterlegen! Tragen Sie in Spalte B die Bezeichnung Ihres Produktes ein und wählen</a:t>
          </a:r>
          <a:r>
            <a:rPr lang="de-DE" sz="1200" b="1" baseline="0">
              <a:solidFill>
                <a:schemeClr val="bg1"/>
              </a:solidFill>
              <a:latin typeface="AvenirNext LT Com Regular" panose="020B0503020203020204" pitchFamily="34" charset="0"/>
            </a:rPr>
            <a:t> Sie anschließend in Spalte C über das Dropdown-Menü die zutreffende Einheit aus. In den Spalten D-K können Sie die Nährstoffgehalte laut Analyse oder Herstellerangaben eingeben. Verwenden Sie ein Komma für Dezimalzahlen! </a:t>
          </a:r>
        </a:p>
        <a:p>
          <a:r>
            <a:rPr lang="de-DE" sz="1200" b="1" baseline="0">
              <a:solidFill>
                <a:schemeClr val="bg1"/>
              </a:solidFill>
              <a:latin typeface="AvenirNext LT Com Regular" panose="020B0503020203020204" pitchFamily="34" charset="0"/>
            </a:rPr>
            <a:t>Falls die Nährstoffangaben in Prozent angegeben sind, ist mit dem Faktor 10 zu multiplizieren, d.h. 10 % eines bestimmten Nährstoffs entprechen 100 kg/t. Angaben für Gesamt-N und Phosphat sind für die Berechnung der maximal zulässigen Ausbringmenge nach DüV zwingend notwendig!</a:t>
          </a:r>
          <a:endParaRPr lang="de-DE" sz="1200" b="1">
            <a:solidFill>
              <a:schemeClr val="bg1"/>
            </a:solidFill>
            <a:latin typeface="AvenirNext LT Com Regular" panose="020B0503020203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2</xdr:col>
      <xdr:colOff>558351</xdr:colOff>
      <xdr:row>0</xdr:row>
      <xdr:rowOff>895450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2786454" cy="7144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2</xdr:col>
      <xdr:colOff>558351</xdr:colOff>
      <xdr:row>0</xdr:row>
      <xdr:rowOff>895450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2786454" cy="7144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2</xdr:col>
      <xdr:colOff>489871</xdr:colOff>
      <xdr:row>0</xdr:row>
      <xdr:rowOff>895450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2790376" cy="7144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1</xdr:col>
      <xdr:colOff>2222778</xdr:colOff>
      <xdr:row>0</xdr:row>
      <xdr:rowOff>895450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2788835" cy="7144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511754</xdr:colOff>
      <xdr:row>0</xdr:row>
      <xdr:rowOff>169718</xdr:rowOff>
    </xdr:from>
    <xdr:to>
      <xdr:col>17</xdr:col>
      <xdr:colOff>693593</xdr:colOff>
      <xdr:row>119</xdr:row>
      <xdr:rowOff>111703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14084879" y="169718"/>
          <a:ext cx="4287114" cy="2432598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 b="1" u="sng">
              <a:solidFill>
                <a:schemeClr val="bg1"/>
              </a:solidFill>
              <a:latin typeface="AvenirNext LT Com Regular" panose="020B0503020203020204" pitchFamily="34" charset="0"/>
            </a:rPr>
            <a:t>Hinweise zur Editierung von eigenen Produkten:</a:t>
          </a:r>
        </a:p>
        <a:p>
          <a:endParaRPr lang="de-DE" sz="1200" b="1">
            <a:solidFill>
              <a:schemeClr val="bg1"/>
            </a:solidFill>
            <a:latin typeface="AvenirNext LT Com Regular" panose="020B05030202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2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AvenirNext LT Com Regular" panose="020B0503020203020204" pitchFamily="34" charset="0"/>
              <a:ea typeface="+mn-ea"/>
              <a:cs typeface="+mn-cs"/>
            </a:rPr>
            <a:t>Hier haben Sie Gelegenheit ihre betriebsspezifischen Produkte oder nicht aufgeführte Produkte mit den entsprechenden Analysewerten gemäß Lieferschein bzw. Laboranalyse zu editieren! Tragen Sie in Spalte B die Bezeichnung Ihres Produktes ein und wählen Sie anschließend in Spalte C über das Dropdown-Menü die zutreffende Einheit aus. In den Spalten D-I können Sie die Nährstoffgehalte laut Analyse oder Herstellerangaben eingeben. Verwenden Sie ein Komma für Dezimalzahlen!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2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AvenirNext LT Com Regular" panose="020B0503020203020204" pitchFamily="34" charset="0"/>
              <a:ea typeface="+mn-ea"/>
              <a:cs typeface="+mn-cs"/>
            </a:rPr>
            <a:t>Falls die Nährstoffangaben in Prozent angegebne sind, ist mit dem Faktor 10 zu multiplizieren, d.h. 10% eines bestimmten Nährstoffs entprechen 100 kg/t. 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2</xdr:col>
      <xdr:colOff>1196659</xdr:colOff>
      <xdr:row>0</xdr:row>
      <xdr:rowOff>895450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2787334" cy="7144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aeferJ1\Downloads\LLH_Stoffstrombilanz_Version_1_4(2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enutzer\schrimpfj\Desktop\06.02.2019\Stoffstrombilanz%20und%20N&#228;hrstoffvergleich\N&#228;hrstoffvergleich%20ab%202019\N&#228;hrstoffvergleich%20Excelversion_2015_08_29_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ERAT/Beratungsleitfaden/Stoffstrombilanz/Stoffstrombilanzierung_RPDA_02.02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nweise"/>
      <sheetName val="Betriebsdaten"/>
      <sheetName val="Zufuhr"/>
      <sheetName val="Abgabe"/>
      <sheetName val="Stoffstrombilanz Einzeljahr "/>
      <sheetName val="Stoffstrombilanz dreijährig"/>
      <sheetName val="individueller Bilanzwert"/>
      <sheetName val="Handelsdünger"/>
      <sheetName val="Wirtschaftsdünger"/>
      <sheetName val="pfl_Produkte"/>
      <sheetName val="Futtermittel"/>
      <sheetName val="tie_Produkte"/>
      <sheetName val="Leguminosen"/>
      <sheetName val="Verluste"/>
      <sheetName val="GV_Tab"/>
      <sheetName val="Nährstoffausscheidungen"/>
      <sheetName val="Grobfutter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J8">
            <v>50</v>
          </cell>
        </row>
        <row r="9">
          <cell r="J9">
            <v>40</v>
          </cell>
        </row>
      </sheetData>
      <sheetData sheetId="7"/>
      <sheetData sheetId="8">
        <row r="6">
          <cell r="A6" t="str">
            <v>Rindergülle</v>
          </cell>
          <cell r="B6">
            <v>8.2899999999999991</v>
          </cell>
          <cell r="C6">
            <v>3.7</v>
          </cell>
          <cell r="D6">
            <v>1.6</v>
          </cell>
          <cell r="E6">
            <v>8.2899999999999991</v>
          </cell>
          <cell r="F6">
            <v>3.7</v>
          </cell>
          <cell r="G6">
            <v>1.6</v>
          </cell>
          <cell r="H6" t="str">
            <v>Rinder</v>
          </cell>
        </row>
        <row r="7">
          <cell r="A7" t="str">
            <v>Milchviehgülle</v>
          </cell>
          <cell r="B7">
            <v>8.93</v>
          </cell>
          <cell r="C7">
            <v>3.6</v>
          </cell>
          <cell r="D7">
            <v>1.8</v>
          </cell>
          <cell r="E7">
            <v>8.93</v>
          </cell>
          <cell r="F7">
            <v>3.6</v>
          </cell>
          <cell r="G7">
            <v>1.8</v>
          </cell>
          <cell r="H7" t="str">
            <v>Rinder</v>
          </cell>
        </row>
        <row r="8">
          <cell r="A8" t="str">
            <v>Jungvieh/Bullengülle</v>
          </cell>
          <cell r="B8">
            <v>7.23</v>
          </cell>
          <cell r="C8">
            <v>3.4</v>
          </cell>
          <cell r="D8">
            <v>1.4</v>
          </cell>
          <cell r="E8">
            <v>7.23</v>
          </cell>
          <cell r="F8">
            <v>3.4</v>
          </cell>
          <cell r="G8">
            <v>1.4</v>
          </cell>
          <cell r="H8" t="str">
            <v>Rinder</v>
          </cell>
        </row>
        <row r="9">
          <cell r="A9" t="str">
            <v>Schweinegülle</v>
          </cell>
          <cell r="B9">
            <v>4.1399999999999997</v>
          </cell>
          <cell r="C9">
            <v>4.4000000000000004</v>
          </cell>
          <cell r="D9">
            <v>2.2000000000000002</v>
          </cell>
          <cell r="E9">
            <v>4.1399999999999997</v>
          </cell>
          <cell r="F9">
            <v>4.4000000000000004</v>
          </cell>
          <cell r="G9">
            <v>2.2000000000000002</v>
          </cell>
          <cell r="H9" t="str">
            <v>Schweine</v>
          </cell>
        </row>
        <row r="10">
          <cell r="A10" t="str">
            <v>Sauen/Ferkelgülle</v>
          </cell>
          <cell r="B10">
            <v>2.88</v>
          </cell>
          <cell r="C10">
            <v>2.9</v>
          </cell>
          <cell r="D10">
            <v>1.6</v>
          </cell>
          <cell r="E10">
            <v>2.88</v>
          </cell>
          <cell r="F10">
            <v>2.9</v>
          </cell>
          <cell r="G10">
            <v>1.6</v>
          </cell>
          <cell r="H10" t="str">
            <v>Schweine</v>
          </cell>
        </row>
        <row r="11">
          <cell r="A11" t="str">
            <v>Mischgülle</v>
          </cell>
          <cell r="B11">
            <v>6.8114999999999997</v>
          </cell>
          <cell r="C11">
            <v>3.9</v>
          </cell>
          <cell r="D11">
            <v>1.9</v>
          </cell>
          <cell r="E11">
            <v>6.8114999999999997</v>
          </cell>
          <cell r="F11">
            <v>3.9</v>
          </cell>
          <cell r="G11">
            <v>1.9</v>
          </cell>
          <cell r="H11" t="str">
            <v>Schweine</v>
          </cell>
        </row>
        <row r="12">
          <cell r="A12" t="str">
            <v>Jauche</v>
          </cell>
          <cell r="B12">
            <v>1.18</v>
          </cell>
          <cell r="C12">
            <v>1.3</v>
          </cell>
          <cell r="D12">
            <v>0.1</v>
          </cell>
          <cell r="E12">
            <v>1.18</v>
          </cell>
          <cell r="F12">
            <v>1.3</v>
          </cell>
          <cell r="G12">
            <v>0.1</v>
          </cell>
          <cell r="H12" t="str">
            <v>sonst. org. Düngemittel</v>
          </cell>
        </row>
        <row r="13">
          <cell r="A13" t="str">
            <v>Rindermist</v>
          </cell>
          <cell r="B13">
            <v>21.8</v>
          </cell>
          <cell r="C13">
            <v>5</v>
          </cell>
          <cell r="D13">
            <v>3</v>
          </cell>
          <cell r="E13">
            <v>21.8</v>
          </cell>
          <cell r="F13">
            <v>5</v>
          </cell>
          <cell r="G13">
            <v>3</v>
          </cell>
          <cell r="H13" t="str">
            <v>Rinder</v>
          </cell>
        </row>
        <row r="14">
          <cell r="A14" t="str">
            <v>Schweinemist</v>
          </cell>
          <cell r="B14">
            <v>22.4</v>
          </cell>
          <cell r="C14">
            <v>8</v>
          </cell>
          <cell r="D14">
            <v>7</v>
          </cell>
          <cell r="E14">
            <v>22.4</v>
          </cell>
          <cell r="F14">
            <v>8</v>
          </cell>
          <cell r="G14">
            <v>7</v>
          </cell>
          <cell r="H14" t="str">
            <v>Schweine</v>
          </cell>
        </row>
        <row r="15">
          <cell r="A15" t="str">
            <v>Mischmist</v>
          </cell>
          <cell r="B15">
            <v>23.15</v>
          </cell>
          <cell r="C15">
            <v>6</v>
          </cell>
          <cell r="D15">
            <v>3</v>
          </cell>
          <cell r="E15">
            <v>23.15</v>
          </cell>
          <cell r="F15">
            <v>6</v>
          </cell>
          <cell r="G15">
            <v>3</v>
          </cell>
          <cell r="H15" t="str">
            <v>Schweine</v>
          </cell>
        </row>
        <row r="16">
          <cell r="A16" t="str">
            <v>Schaf/Ziegenmist</v>
          </cell>
          <cell r="B16">
            <v>32.1</v>
          </cell>
          <cell r="C16">
            <v>8</v>
          </cell>
          <cell r="D16">
            <v>5</v>
          </cell>
          <cell r="E16">
            <v>32.1</v>
          </cell>
          <cell r="F16">
            <v>8</v>
          </cell>
          <cell r="G16">
            <v>5</v>
          </cell>
          <cell r="H16" t="str">
            <v>andere Tierarten</v>
          </cell>
        </row>
        <row r="17">
          <cell r="A17" t="str">
            <v>Pferdemist</v>
          </cell>
          <cell r="B17">
            <v>31.4</v>
          </cell>
          <cell r="C17">
            <v>4</v>
          </cell>
          <cell r="D17">
            <v>2</v>
          </cell>
          <cell r="E17">
            <v>31.4</v>
          </cell>
          <cell r="F17">
            <v>4</v>
          </cell>
          <cell r="G17">
            <v>2</v>
          </cell>
          <cell r="H17" t="str">
            <v>andere Tierarten</v>
          </cell>
        </row>
        <row r="18">
          <cell r="A18" t="str">
            <v>Geflügelmist &lt;40% TS</v>
          </cell>
          <cell r="B18">
            <v>27.3</v>
          </cell>
          <cell r="C18">
            <v>16</v>
          </cell>
          <cell r="D18">
            <v>11</v>
          </cell>
          <cell r="E18">
            <v>27.3</v>
          </cell>
          <cell r="F18">
            <v>16</v>
          </cell>
          <cell r="G18">
            <v>11</v>
          </cell>
          <cell r="H18" t="str">
            <v>Geflügel</v>
          </cell>
        </row>
        <row r="19">
          <cell r="A19" t="str">
            <v>Geflügelmist &gt;40% TS</v>
          </cell>
          <cell r="B19">
            <v>55.3</v>
          </cell>
          <cell r="C19">
            <v>27</v>
          </cell>
          <cell r="D19">
            <v>18</v>
          </cell>
          <cell r="E19">
            <v>55.3</v>
          </cell>
          <cell r="F19">
            <v>27</v>
          </cell>
          <cell r="G19">
            <v>18</v>
          </cell>
          <cell r="H19" t="str">
            <v>Geflügel</v>
          </cell>
        </row>
        <row r="20">
          <cell r="A20" t="str">
            <v>eigene Werte 1</v>
          </cell>
        </row>
        <row r="21">
          <cell r="A21" t="str">
            <v>eigene Werte 2</v>
          </cell>
        </row>
        <row r="22">
          <cell r="A22" t="str">
            <v>eigene Werte 3</v>
          </cell>
        </row>
        <row r="23">
          <cell r="A23" t="str">
            <v>eigene Werte 4</v>
          </cell>
        </row>
        <row r="24">
          <cell r="A24" t="str">
            <v>eigene Werte 5</v>
          </cell>
        </row>
        <row r="25">
          <cell r="A25" t="str">
            <v>eigene Werte 6</v>
          </cell>
        </row>
        <row r="26">
          <cell r="A26" t="str">
            <v>eigene Werte 7</v>
          </cell>
        </row>
        <row r="27">
          <cell r="A27" t="str">
            <v>eigene Werte 8</v>
          </cell>
        </row>
        <row r="28">
          <cell r="A28" t="str">
            <v>eigene Werte 9</v>
          </cell>
        </row>
        <row r="29">
          <cell r="A29" t="str">
            <v>eigene Werte 10</v>
          </cell>
        </row>
        <row r="31">
          <cell r="A31" t="str">
            <v>Kompost</v>
          </cell>
          <cell r="B31">
            <v>63.9</v>
          </cell>
          <cell r="C31">
            <v>12</v>
          </cell>
          <cell r="D31">
            <v>5</v>
          </cell>
          <cell r="E31">
            <v>63.9</v>
          </cell>
          <cell r="F31">
            <v>12</v>
          </cell>
          <cell r="G31">
            <v>5</v>
          </cell>
          <cell r="H31" t="str">
            <v>sonst. org. Düngemittel</v>
          </cell>
        </row>
        <row r="32">
          <cell r="A32" t="str">
            <v>Bioabfallkompost</v>
          </cell>
          <cell r="C32">
            <v>16</v>
          </cell>
          <cell r="D32">
            <v>5</v>
          </cell>
          <cell r="F32">
            <v>16</v>
          </cell>
          <cell r="G32">
            <v>5</v>
          </cell>
          <cell r="H32" t="str">
            <v>sonst. org. Düngemittel</v>
          </cell>
        </row>
        <row r="33">
          <cell r="A33" t="str">
            <v>Grüngutkompost</v>
          </cell>
          <cell r="C33">
            <v>12</v>
          </cell>
          <cell r="F33">
            <v>12</v>
          </cell>
          <cell r="H33" t="str">
            <v>sonst. org. Düngemittel</v>
          </cell>
        </row>
        <row r="34">
          <cell r="A34" t="str">
            <v>Klärschlammkompost</v>
          </cell>
          <cell r="B34">
            <v>30.29</v>
          </cell>
          <cell r="C34">
            <v>10</v>
          </cell>
          <cell r="D34">
            <v>13</v>
          </cell>
          <cell r="E34">
            <v>30.29</v>
          </cell>
          <cell r="F34">
            <v>10</v>
          </cell>
          <cell r="G34">
            <v>13</v>
          </cell>
          <cell r="H34" t="str">
            <v>sonst. org. Düngemittel</v>
          </cell>
        </row>
        <row r="35">
          <cell r="A35" t="str">
            <v>Klärschlamm, 0-5 % TS</v>
          </cell>
          <cell r="B35">
            <v>2.76</v>
          </cell>
          <cell r="C35">
            <v>1.3</v>
          </cell>
          <cell r="D35">
            <v>1.3</v>
          </cell>
          <cell r="E35">
            <v>2.76</v>
          </cell>
          <cell r="F35">
            <v>1.3</v>
          </cell>
          <cell r="G35">
            <v>1.3</v>
          </cell>
          <cell r="H35" t="str">
            <v>sonst. org. Düngemittel</v>
          </cell>
        </row>
        <row r="36">
          <cell r="A36" t="str">
            <v>Klärschlamm, 5-10% TS</v>
          </cell>
          <cell r="B36">
            <v>6.5586500000000001</v>
          </cell>
          <cell r="C36">
            <v>1.8</v>
          </cell>
          <cell r="D36">
            <v>1.9</v>
          </cell>
          <cell r="E36">
            <v>6.5586500000000001</v>
          </cell>
          <cell r="F36">
            <v>1.8</v>
          </cell>
          <cell r="G36">
            <v>1.9</v>
          </cell>
          <cell r="H36" t="str">
            <v>sonst. org. Düngemittel</v>
          </cell>
        </row>
        <row r="37">
          <cell r="A37" t="str">
            <v>Klärschlamm, 10-20% TS</v>
          </cell>
          <cell r="B37">
            <v>15.9</v>
          </cell>
          <cell r="C37">
            <v>7.5</v>
          </cell>
          <cell r="D37">
            <v>5.2</v>
          </cell>
          <cell r="E37">
            <v>15.9</v>
          </cell>
          <cell r="F37">
            <v>7.5</v>
          </cell>
          <cell r="G37">
            <v>5.2</v>
          </cell>
          <cell r="H37" t="str">
            <v>sonst. org. Düngemittel</v>
          </cell>
        </row>
        <row r="38">
          <cell r="A38" t="str">
            <v>Klärschlamm, 20-30% TS</v>
          </cell>
          <cell r="B38">
            <v>24.5</v>
          </cell>
          <cell r="C38">
            <v>10</v>
          </cell>
          <cell r="D38">
            <v>16</v>
          </cell>
          <cell r="E38">
            <v>24.5</v>
          </cell>
          <cell r="F38">
            <v>10</v>
          </cell>
          <cell r="G38">
            <v>16</v>
          </cell>
          <cell r="H38" t="str">
            <v>sonst. org. Düngemittel</v>
          </cell>
        </row>
        <row r="39">
          <cell r="A39" t="str">
            <v>Klärschlamm, 30-40% TS</v>
          </cell>
          <cell r="B39">
            <v>33.85</v>
          </cell>
          <cell r="C39">
            <v>8</v>
          </cell>
          <cell r="D39">
            <v>15</v>
          </cell>
          <cell r="E39">
            <v>33.85</v>
          </cell>
          <cell r="F39">
            <v>8</v>
          </cell>
          <cell r="G39">
            <v>15</v>
          </cell>
          <cell r="H39" t="str">
            <v>sonst. org. Düngemittel</v>
          </cell>
        </row>
        <row r="40">
          <cell r="A40" t="str">
            <v>Klärschlamm, 40-80% TS</v>
          </cell>
          <cell r="B40">
            <v>42.4</v>
          </cell>
          <cell r="C40">
            <v>8</v>
          </cell>
          <cell r="D40">
            <v>10</v>
          </cell>
          <cell r="E40">
            <v>42.4</v>
          </cell>
          <cell r="F40">
            <v>8</v>
          </cell>
          <cell r="G40">
            <v>10</v>
          </cell>
          <cell r="H40" t="str">
            <v>sonst. org. Düngemittel</v>
          </cell>
        </row>
        <row r="41">
          <cell r="A41" t="str">
            <v>Klärschlamm, &gt; 80% TS</v>
          </cell>
          <cell r="B41">
            <v>95.88</v>
          </cell>
          <cell r="C41">
            <v>36</v>
          </cell>
          <cell r="D41">
            <v>78</v>
          </cell>
          <cell r="E41">
            <v>95.88</v>
          </cell>
          <cell r="F41">
            <v>36</v>
          </cell>
          <cell r="G41">
            <v>78</v>
          </cell>
          <cell r="H41" t="str">
            <v>sonst. org. Düngemittel</v>
          </cell>
        </row>
        <row r="42">
          <cell r="A42" t="str">
            <v>Biogasgülle</v>
          </cell>
          <cell r="B42">
            <v>6.92</v>
          </cell>
          <cell r="C42">
            <v>4.7</v>
          </cell>
          <cell r="D42">
            <v>1.9</v>
          </cell>
          <cell r="E42">
            <v>6.92</v>
          </cell>
          <cell r="F42">
            <v>4.7</v>
          </cell>
          <cell r="G42">
            <v>1.9</v>
          </cell>
          <cell r="H42" t="str">
            <v>Biogas</v>
          </cell>
        </row>
        <row r="43">
          <cell r="A43" t="str">
            <v>Biogasgülle, flüssig</v>
          </cell>
          <cell r="B43">
            <v>4.8499999999999996</v>
          </cell>
          <cell r="C43">
            <v>6.7</v>
          </cell>
          <cell r="D43">
            <v>0.9</v>
          </cell>
          <cell r="E43">
            <v>4.8499999999999996</v>
          </cell>
          <cell r="F43">
            <v>6.7</v>
          </cell>
          <cell r="G43">
            <v>0.9</v>
          </cell>
          <cell r="H43" t="str">
            <v>Biogas</v>
          </cell>
        </row>
        <row r="44">
          <cell r="A44" t="str">
            <v>Biogasgülle, fest</v>
          </cell>
          <cell r="B44">
            <v>22.9</v>
          </cell>
          <cell r="C44">
            <v>8</v>
          </cell>
          <cell r="D44">
            <v>7</v>
          </cell>
          <cell r="E44">
            <v>22.9</v>
          </cell>
          <cell r="F44">
            <v>8</v>
          </cell>
          <cell r="G44">
            <v>7</v>
          </cell>
          <cell r="H44" t="str">
            <v>Biogas</v>
          </cell>
        </row>
        <row r="45">
          <cell r="A45" t="str">
            <v>eigene Werte 1</v>
          </cell>
        </row>
        <row r="46">
          <cell r="A46" t="str">
            <v>eigene Werte 2</v>
          </cell>
        </row>
        <row r="47">
          <cell r="A47" t="str">
            <v>eigene Werte 3</v>
          </cell>
        </row>
        <row r="48">
          <cell r="A48" t="str">
            <v>eigene Werte 4</v>
          </cell>
        </row>
        <row r="49">
          <cell r="A49" t="str">
            <v>eigene Werte 5</v>
          </cell>
        </row>
        <row r="50">
          <cell r="A50" t="str">
            <v>eigene Werte 6</v>
          </cell>
        </row>
        <row r="51">
          <cell r="A51" t="str">
            <v>eigene Werte 7</v>
          </cell>
        </row>
        <row r="52">
          <cell r="A52" t="str">
            <v>eigene Werte 8</v>
          </cell>
        </row>
        <row r="53">
          <cell r="A53" t="str">
            <v>eigene Werte 9</v>
          </cell>
        </row>
        <row r="54">
          <cell r="A54" t="str">
            <v>eigene Werte 10</v>
          </cell>
        </row>
      </sheetData>
      <sheetData sheetId="9">
        <row r="5">
          <cell r="A5" t="str">
            <v>Weizen 12% RP Korn</v>
          </cell>
          <cell r="B5">
            <v>1.81</v>
          </cell>
          <cell r="C5">
            <v>0.8</v>
          </cell>
          <cell r="D5" t="str">
            <v>Weizen 12% RP Korn</v>
          </cell>
          <cell r="E5">
            <v>1.81</v>
          </cell>
          <cell r="F5">
            <v>0.8</v>
          </cell>
        </row>
        <row r="6">
          <cell r="A6" t="str">
            <v>Weizen 14% RP Korn</v>
          </cell>
          <cell r="B6">
            <v>2.11</v>
          </cell>
          <cell r="C6">
            <v>0.8</v>
          </cell>
          <cell r="D6" t="str">
            <v>Weizen 12% RP Korn + Stroh</v>
          </cell>
          <cell r="E6">
            <v>2.21</v>
          </cell>
          <cell r="F6">
            <v>1.04</v>
          </cell>
        </row>
        <row r="7">
          <cell r="A7" t="str">
            <v>Weizen 16% RP Korn</v>
          </cell>
          <cell r="B7">
            <v>2.41</v>
          </cell>
          <cell r="C7">
            <v>0.8</v>
          </cell>
          <cell r="D7" t="str">
            <v>Weizen 12% RPStroh</v>
          </cell>
          <cell r="E7">
            <v>0.5</v>
          </cell>
          <cell r="F7">
            <v>0.3</v>
          </cell>
        </row>
        <row r="8">
          <cell r="A8" t="str">
            <v xml:space="preserve">Durum Korn </v>
          </cell>
          <cell r="B8">
            <v>2.2599999999999998</v>
          </cell>
          <cell r="C8">
            <v>0.8</v>
          </cell>
          <cell r="D8" t="str">
            <v>Weizen 14% RP Korn</v>
          </cell>
          <cell r="E8">
            <v>2.11</v>
          </cell>
          <cell r="F8">
            <v>0.8</v>
          </cell>
        </row>
        <row r="9">
          <cell r="A9" t="str">
            <v>Winterroggen 11% RP Korn</v>
          </cell>
          <cell r="B9">
            <v>1.51</v>
          </cell>
          <cell r="C9">
            <v>0.8</v>
          </cell>
          <cell r="D9" t="str">
            <v>Weizen 14% RP Korn + Stroh</v>
          </cell>
          <cell r="E9">
            <v>2.5099999999999998</v>
          </cell>
          <cell r="F9">
            <v>1.04</v>
          </cell>
        </row>
        <row r="10">
          <cell r="A10" t="str">
            <v xml:space="preserve">Winterroggen 12% RP Korn </v>
          </cell>
          <cell r="B10">
            <v>1.65</v>
          </cell>
          <cell r="C10">
            <v>0.8</v>
          </cell>
          <cell r="D10" t="str">
            <v>Weizen 14% RP Stroh</v>
          </cell>
          <cell r="E10">
            <v>0.5</v>
          </cell>
          <cell r="F10">
            <v>0.3</v>
          </cell>
        </row>
        <row r="11">
          <cell r="A11" t="str">
            <v>Triticale 12% RP Korn</v>
          </cell>
          <cell r="B11">
            <v>1.65</v>
          </cell>
          <cell r="C11">
            <v>0.8</v>
          </cell>
          <cell r="D11" t="str">
            <v>Weizen 16% RP Korn</v>
          </cell>
          <cell r="E11">
            <v>2.41</v>
          </cell>
          <cell r="F11">
            <v>0.8</v>
          </cell>
        </row>
        <row r="12">
          <cell r="A12" t="str">
            <v>Triticale 13% RP Korn</v>
          </cell>
          <cell r="B12">
            <v>1.79</v>
          </cell>
          <cell r="C12">
            <v>0.8</v>
          </cell>
          <cell r="D12" t="str">
            <v>Weizen 16% RP Stroh</v>
          </cell>
          <cell r="E12">
            <v>0.5</v>
          </cell>
          <cell r="F12">
            <v>0.3</v>
          </cell>
        </row>
        <row r="13">
          <cell r="A13" t="str">
            <v>Wintergerste 12% RP Korn</v>
          </cell>
          <cell r="B13">
            <v>1.65</v>
          </cell>
          <cell r="C13">
            <v>0.8</v>
          </cell>
          <cell r="D13" t="str">
            <v>Weizen 16% RP Korn + Stroh</v>
          </cell>
          <cell r="E13">
            <v>2.81</v>
          </cell>
          <cell r="F13">
            <v>1.04</v>
          </cell>
        </row>
        <row r="14">
          <cell r="A14" t="str">
            <v>Wintergerste 13% RP Korn</v>
          </cell>
          <cell r="B14">
            <v>1.79</v>
          </cell>
          <cell r="C14">
            <v>0.8</v>
          </cell>
          <cell r="D14" t="str">
            <v xml:space="preserve">Durum Korn </v>
          </cell>
          <cell r="E14">
            <v>2.2599999999999998</v>
          </cell>
          <cell r="F14">
            <v>0.8</v>
          </cell>
        </row>
        <row r="15">
          <cell r="A15" t="str">
            <v>S.Futtergerste 12% RP Korn</v>
          </cell>
          <cell r="B15">
            <v>1.65</v>
          </cell>
          <cell r="C15">
            <v>0.8</v>
          </cell>
          <cell r="D15" t="str">
            <v>Durum Korn + Stroh</v>
          </cell>
          <cell r="E15">
            <v>2.66</v>
          </cell>
          <cell r="F15">
            <v>1.04</v>
          </cell>
        </row>
        <row r="16">
          <cell r="A16" t="str">
            <v>S.Futtergerste 13% RP Korn</v>
          </cell>
          <cell r="B16">
            <v>1.79</v>
          </cell>
          <cell r="C16">
            <v>0.8</v>
          </cell>
          <cell r="D16" t="str">
            <v>Winterroggen 11% RP Korn</v>
          </cell>
          <cell r="E16">
            <v>1.51</v>
          </cell>
          <cell r="F16">
            <v>0.8</v>
          </cell>
        </row>
        <row r="17">
          <cell r="A17" t="str">
            <v>Braugerste 10% RP Korn</v>
          </cell>
          <cell r="B17">
            <v>1.38</v>
          </cell>
          <cell r="C17">
            <v>0.8</v>
          </cell>
          <cell r="D17" t="str">
            <v>Winterroggen 11% RP Korn + Stroh</v>
          </cell>
          <cell r="E17">
            <v>1.96</v>
          </cell>
          <cell r="F17">
            <v>1.07</v>
          </cell>
        </row>
        <row r="18">
          <cell r="A18" t="str">
            <v xml:space="preserve">Braugerste 11% RP Korn </v>
          </cell>
          <cell r="B18">
            <v>1.51</v>
          </cell>
          <cell r="C18">
            <v>0.8</v>
          </cell>
          <cell r="D18" t="str">
            <v>Winterroggen 11% RP Stroh</v>
          </cell>
          <cell r="E18">
            <v>0.5</v>
          </cell>
          <cell r="F18">
            <v>0.3</v>
          </cell>
        </row>
        <row r="19">
          <cell r="A19" t="str">
            <v>Hafer 11% RP Korn</v>
          </cell>
          <cell r="B19">
            <v>1.51</v>
          </cell>
          <cell r="C19">
            <v>0.8</v>
          </cell>
          <cell r="D19" t="str">
            <v xml:space="preserve">Winterroggen 12% RP Korn </v>
          </cell>
          <cell r="E19">
            <v>1.65</v>
          </cell>
          <cell r="F19">
            <v>0.8</v>
          </cell>
        </row>
        <row r="20">
          <cell r="A20" t="str">
            <v xml:space="preserve">Hafer 12% RP Korn </v>
          </cell>
          <cell r="B20">
            <v>1.65</v>
          </cell>
          <cell r="C20">
            <v>0.8</v>
          </cell>
          <cell r="D20" t="str">
            <v>Winterroggen 12% RP Korn + Stroh</v>
          </cell>
          <cell r="E20">
            <v>2.1</v>
          </cell>
          <cell r="F20">
            <v>1.07</v>
          </cell>
        </row>
        <row r="21">
          <cell r="A21" t="str">
            <v>Dinkel (m.Spelz) Korn</v>
          </cell>
          <cell r="B21">
            <v>1.6</v>
          </cell>
          <cell r="C21">
            <v>0.8</v>
          </cell>
          <cell r="D21" t="str">
            <v>Winterroggen 12% RP Stroh</v>
          </cell>
          <cell r="E21">
            <v>0.5</v>
          </cell>
          <cell r="F21">
            <v>0.3</v>
          </cell>
        </row>
        <row r="22">
          <cell r="A22" t="str">
            <v>Mais 10% RP Korn</v>
          </cell>
          <cell r="B22">
            <v>1.38</v>
          </cell>
          <cell r="C22">
            <v>0.8</v>
          </cell>
          <cell r="D22" t="str">
            <v>Triticale 12% RP Korn</v>
          </cell>
          <cell r="E22">
            <v>1.65</v>
          </cell>
          <cell r="F22">
            <v>0.8</v>
          </cell>
        </row>
        <row r="23">
          <cell r="A23" t="str">
            <v>Mais 11% RP Korn</v>
          </cell>
          <cell r="B23">
            <v>1.51</v>
          </cell>
          <cell r="C23">
            <v>0.8</v>
          </cell>
          <cell r="D23" t="str">
            <v>Triticale 12% RP Korn + Stroh</v>
          </cell>
          <cell r="E23">
            <v>2.1</v>
          </cell>
          <cell r="F23">
            <v>1.07</v>
          </cell>
        </row>
        <row r="24">
          <cell r="A24" t="str">
            <v>Ackerbohnen Korn</v>
          </cell>
          <cell r="B24">
            <v>4.0999999999999996</v>
          </cell>
          <cell r="C24">
            <v>1.2</v>
          </cell>
          <cell r="D24" t="str">
            <v>Triticale 12% RP Stroh</v>
          </cell>
          <cell r="E24">
            <v>0.5</v>
          </cell>
          <cell r="F24">
            <v>0.3</v>
          </cell>
        </row>
        <row r="25">
          <cell r="A25" t="str">
            <v>Körnererbsen Korn</v>
          </cell>
          <cell r="B25">
            <v>3.6</v>
          </cell>
          <cell r="C25">
            <v>1.1000000000000001</v>
          </cell>
          <cell r="D25" t="str">
            <v>Triticale 13% RP Korn</v>
          </cell>
          <cell r="E25">
            <v>1.79</v>
          </cell>
          <cell r="F25">
            <v>0.8</v>
          </cell>
        </row>
        <row r="26">
          <cell r="A26" t="str">
            <v>Sojabohnen Korn</v>
          </cell>
          <cell r="B26">
            <v>5.8</v>
          </cell>
          <cell r="C26">
            <v>1.62</v>
          </cell>
          <cell r="D26" t="str">
            <v>Triticale 13% RP Korn + Stroh</v>
          </cell>
          <cell r="E26">
            <v>2.2400000000000002</v>
          </cell>
          <cell r="F26">
            <v>1.07</v>
          </cell>
        </row>
        <row r="27">
          <cell r="A27" t="str">
            <v>Bl. Lupinen Korn</v>
          </cell>
          <cell r="B27">
            <v>4.4800000000000004</v>
          </cell>
          <cell r="C27">
            <v>1.39</v>
          </cell>
          <cell r="D27" t="str">
            <v>Triticale 13% RP Stroh</v>
          </cell>
          <cell r="E27">
            <v>0.5</v>
          </cell>
          <cell r="F27">
            <v>0.3</v>
          </cell>
        </row>
        <row r="28">
          <cell r="A28" t="str">
            <v>Kartoffeln Knollen</v>
          </cell>
          <cell r="B28">
            <v>0.35</v>
          </cell>
          <cell r="C28">
            <v>0.14000000000000001</v>
          </cell>
          <cell r="D28" t="str">
            <v>Wintergerste 12% RP Korn</v>
          </cell>
          <cell r="E28">
            <v>1.65</v>
          </cell>
          <cell r="F28">
            <v>0.8</v>
          </cell>
        </row>
        <row r="29">
          <cell r="A29" t="str">
            <v>eigene Werte 1</v>
          </cell>
          <cell r="D29" t="str">
            <v>Wintergerste 12% RP Korn + Stroh</v>
          </cell>
          <cell r="E29">
            <v>2</v>
          </cell>
          <cell r="F29">
            <v>1.01</v>
          </cell>
        </row>
        <row r="30">
          <cell r="A30" t="str">
            <v>eigene Werte 2</v>
          </cell>
          <cell r="D30" t="str">
            <v>Wintergerste 12% RP Stroh</v>
          </cell>
          <cell r="E30">
            <v>0.5</v>
          </cell>
          <cell r="F30">
            <v>0.3</v>
          </cell>
        </row>
        <row r="31">
          <cell r="A31" t="str">
            <v>eigene Werte 3</v>
          </cell>
          <cell r="D31" t="str">
            <v>Wintergerste 13% RP Korn</v>
          </cell>
          <cell r="E31">
            <v>1.79</v>
          </cell>
          <cell r="F31">
            <v>0.8</v>
          </cell>
        </row>
        <row r="32">
          <cell r="A32" t="str">
            <v>eigene Werte 4</v>
          </cell>
          <cell r="D32" t="str">
            <v>Wintergerste 13% RP Korn + Stroh</v>
          </cell>
          <cell r="E32">
            <v>2.14</v>
          </cell>
          <cell r="F32">
            <v>1.01</v>
          </cell>
        </row>
        <row r="33">
          <cell r="A33" t="str">
            <v>eigene Werte 5</v>
          </cell>
          <cell r="D33" t="str">
            <v>Wintergerste 13% RP Stroh</v>
          </cell>
          <cell r="E33">
            <v>0.5</v>
          </cell>
          <cell r="F33">
            <v>0.3</v>
          </cell>
        </row>
        <row r="34">
          <cell r="A34" t="str">
            <v>eigene Werte 6</v>
          </cell>
          <cell r="D34" t="str">
            <v>S.Futtergerste 12% RP Korn</v>
          </cell>
          <cell r="E34">
            <v>1.65</v>
          </cell>
          <cell r="F34">
            <v>0.8</v>
          </cell>
        </row>
        <row r="35">
          <cell r="A35" t="str">
            <v>eigene Werte 7</v>
          </cell>
          <cell r="D35" t="str">
            <v>S.Futtergerste 12% RP Korn + Stroh</v>
          </cell>
          <cell r="E35">
            <v>2.0499999999999998</v>
          </cell>
          <cell r="F35">
            <v>1.04</v>
          </cell>
        </row>
        <row r="36">
          <cell r="A36" t="str">
            <v>eigene Werte 8</v>
          </cell>
          <cell r="D36" t="str">
            <v>S.Futtergerste 12% RP Stroh</v>
          </cell>
          <cell r="E36">
            <v>0.5</v>
          </cell>
          <cell r="F36">
            <v>0.3</v>
          </cell>
        </row>
        <row r="37">
          <cell r="A37" t="str">
            <v>eigene Werte 9</v>
          </cell>
          <cell r="D37" t="str">
            <v>S.Futtergerste 13% RP Korn</v>
          </cell>
          <cell r="E37">
            <v>1.79</v>
          </cell>
          <cell r="F37">
            <v>0.8</v>
          </cell>
        </row>
        <row r="38">
          <cell r="A38" t="str">
            <v>eigene Werte 10</v>
          </cell>
          <cell r="D38" t="str">
            <v>S.Futtergerste 13% RP Korn + Stroh</v>
          </cell>
          <cell r="E38">
            <v>2.19</v>
          </cell>
          <cell r="F38">
            <v>1.04</v>
          </cell>
        </row>
        <row r="39">
          <cell r="D39" t="str">
            <v>S.Futtergerste 13% RP Stroh</v>
          </cell>
          <cell r="E39">
            <v>0.5</v>
          </cell>
          <cell r="F39">
            <v>0.3</v>
          </cell>
        </row>
        <row r="40">
          <cell r="D40" t="str">
            <v>Braugerste 10% RP Korn</v>
          </cell>
          <cell r="E40">
            <v>1.38</v>
          </cell>
          <cell r="F40">
            <v>0.8</v>
          </cell>
        </row>
        <row r="41">
          <cell r="D41" t="str">
            <v>Braugerste 10% RP Korn + Stroh</v>
          </cell>
          <cell r="E41">
            <v>1.73</v>
          </cell>
          <cell r="F41">
            <v>1.01</v>
          </cell>
        </row>
        <row r="42">
          <cell r="D42" t="str">
            <v>Braugerste 10% RP Stroh</v>
          </cell>
          <cell r="E42">
            <v>0.5</v>
          </cell>
          <cell r="F42">
            <v>0.3</v>
          </cell>
        </row>
        <row r="43">
          <cell r="D43" t="str">
            <v xml:space="preserve">Braugerste 11% RP Korn </v>
          </cell>
          <cell r="E43">
            <v>1.51</v>
          </cell>
          <cell r="F43">
            <v>0.8</v>
          </cell>
        </row>
        <row r="44">
          <cell r="D44" t="str">
            <v>Braugerste 11% RP Korn + Stroh</v>
          </cell>
          <cell r="E44">
            <v>1.86</v>
          </cell>
          <cell r="F44">
            <v>1.01</v>
          </cell>
        </row>
        <row r="45">
          <cell r="D45" t="str">
            <v>Braugerste 11% RP Stroh</v>
          </cell>
          <cell r="E45">
            <v>0.5</v>
          </cell>
          <cell r="F45">
            <v>0.3</v>
          </cell>
        </row>
        <row r="46">
          <cell r="D46" t="str">
            <v>Hafer 11% RP Korn</v>
          </cell>
          <cell r="E46">
            <v>1.51</v>
          </cell>
          <cell r="F46">
            <v>0.8</v>
          </cell>
        </row>
        <row r="47">
          <cell r="D47" t="str">
            <v>Hafer 11% RP Korn + Stroh</v>
          </cell>
          <cell r="E47">
            <v>2.06</v>
          </cell>
          <cell r="F47">
            <v>1.1299999999999999</v>
          </cell>
        </row>
        <row r="48">
          <cell r="D48" t="str">
            <v>Hafer 11% RP Stroh</v>
          </cell>
          <cell r="E48">
            <v>0.5</v>
          </cell>
          <cell r="F48">
            <v>0.3</v>
          </cell>
        </row>
        <row r="49">
          <cell r="D49" t="str">
            <v xml:space="preserve">Hafer 12% RP Korn </v>
          </cell>
          <cell r="E49">
            <v>1.65</v>
          </cell>
          <cell r="F49">
            <v>0.8</v>
          </cell>
        </row>
        <row r="50">
          <cell r="D50" t="str">
            <v>Hafer 12% RP Korn + Stroh</v>
          </cell>
          <cell r="E50">
            <v>2.2000000000000002</v>
          </cell>
          <cell r="F50">
            <v>1.1299999999999999</v>
          </cell>
        </row>
        <row r="51">
          <cell r="D51" t="str">
            <v>Hafer 12% RP Stroh</v>
          </cell>
          <cell r="E51">
            <v>0.5</v>
          </cell>
          <cell r="F51">
            <v>0.3</v>
          </cell>
        </row>
        <row r="52">
          <cell r="D52" t="str">
            <v>Dinkel (m.Spelz) Korn</v>
          </cell>
          <cell r="E52">
            <v>1.6</v>
          </cell>
          <cell r="F52">
            <v>0.8</v>
          </cell>
        </row>
        <row r="53">
          <cell r="D53" t="str">
            <v>Dinkel (m.Spelz) Korn + Stroh</v>
          </cell>
          <cell r="E53">
            <v>2.1</v>
          </cell>
          <cell r="F53">
            <v>1.1000000000000001</v>
          </cell>
        </row>
        <row r="54">
          <cell r="D54" t="str">
            <v>Dinkel Stroh</v>
          </cell>
          <cell r="E54">
            <v>0.5</v>
          </cell>
          <cell r="F54">
            <v>0.3</v>
          </cell>
        </row>
        <row r="55">
          <cell r="D55" t="str">
            <v>Getreide allg. Ganzpflanze</v>
          </cell>
          <cell r="E55">
            <v>0.56000000000000005</v>
          </cell>
          <cell r="F55">
            <v>0.23</v>
          </cell>
        </row>
        <row r="56">
          <cell r="D56" t="str">
            <v>Körnermais 10% RP Korn</v>
          </cell>
          <cell r="E56">
            <v>1.38</v>
          </cell>
          <cell r="F56">
            <v>0.8</v>
          </cell>
        </row>
        <row r="57">
          <cell r="D57" t="str">
            <v>Körnermais 10% RP Korn + Stroh</v>
          </cell>
          <cell r="E57">
            <v>2.2799999999999998</v>
          </cell>
          <cell r="F57">
            <v>1</v>
          </cell>
        </row>
        <row r="58">
          <cell r="D58" t="str">
            <v>Körnermais 10% RP Stroh</v>
          </cell>
          <cell r="E58">
            <v>0.9</v>
          </cell>
          <cell r="F58">
            <v>0.2</v>
          </cell>
        </row>
        <row r="59">
          <cell r="D59" t="str">
            <v>Körnermais 11% RP Korn</v>
          </cell>
          <cell r="E59">
            <v>1.51</v>
          </cell>
          <cell r="F59">
            <v>0.8</v>
          </cell>
        </row>
        <row r="60">
          <cell r="D60" t="str">
            <v>Körnermais 11% RP Korn + Stroh</v>
          </cell>
          <cell r="E60">
            <v>2.41</v>
          </cell>
          <cell r="F60">
            <v>1</v>
          </cell>
        </row>
        <row r="61">
          <cell r="D61" t="str">
            <v>Körnermais 11% RP Stroh</v>
          </cell>
          <cell r="E61">
            <v>0.9</v>
          </cell>
          <cell r="F61">
            <v>0.2</v>
          </cell>
        </row>
        <row r="62">
          <cell r="D62" t="str">
            <v>Ackerbohnen Korn</v>
          </cell>
          <cell r="E62">
            <v>4.0999999999999996</v>
          </cell>
          <cell r="F62">
            <v>1.2</v>
          </cell>
        </row>
        <row r="63">
          <cell r="D63" t="str">
            <v>Ackerbohnen Korn + Stroh</v>
          </cell>
          <cell r="E63">
            <v>5.6</v>
          </cell>
          <cell r="F63">
            <v>1.5</v>
          </cell>
        </row>
        <row r="64">
          <cell r="D64" t="str">
            <v>Ackerbohnen Stroh</v>
          </cell>
          <cell r="E64">
            <v>1.5</v>
          </cell>
          <cell r="F64">
            <v>0.3</v>
          </cell>
        </row>
        <row r="65">
          <cell r="D65" t="str">
            <v>Körnererbsen Korn</v>
          </cell>
          <cell r="E65">
            <v>3.6</v>
          </cell>
          <cell r="F65">
            <v>1.1000000000000001</v>
          </cell>
        </row>
        <row r="66">
          <cell r="D66" t="str">
            <v>Körnererbsen Korn + Stroh</v>
          </cell>
          <cell r="E66">
            <v>5.0999999999999996</v>
          </cell>
          <cell r="F66">
            <v>1.4</v>
          </cell>
        </row>
        <row r="67">
          <cell r="D67" t="str">
            <v>Körnererbsen Stroh</v>
          </cell>
          <cell r="E67">
            <v>1.5</v>
          </cell>
          <cell r="F67">
            <v>0.3</v>
          </cell>
        </row>
        <row r="68">
          <cell r="D68" t="str">
            <v>Sojabohnen Korn</v>
          </cell>
          <cell r="E68">
            <v>4.4000000000000004</v>
          </cell>
          <cell r="F68">
            <v>1.5</v>
          </cell>
        </row>
        <row r="69">
          <cell r="D69" t="str">
            <v>Sojabohnen Korn+Stroh</v>
          </cell>
          <cell r="E69">
            <v>5.9</v>
          </cell>
          <cell r="F69">
            <v>1.8</v>
          </cell>
        </row>
        <row r="70">
          <cell r="D70" t="str">
            <v>Sojabohnen Stroh</v>
          </cell>
          <cell r="E70">
            <v>1.5</v>
          </cell>
          <cell r="F70">
            <v>0.3</v>
          </cell>
        </row>
        <row r="71">
          <cell r="D71" t="str">
            <v>Bl. Lupinen Korn</v>
          </cell>
          <cell r="E71">
            <v>4.4800000000000004</v>
          </cell>
          <cell r="F71">
            <v>1.02</v>
          </cell>
        </row>
        <row r="72">
          <cell r="D72" t="str">
            <v>Bl. Lupinen Korn+Stroh</v>
          </cell>
          <cell r="E72">
            <v>5.98</v>
          </cell>
          <cell r="F72">
            <v>1.32</v>
          </cell>
        </row>
        <row r="73">
          <cell r="D73" t="str">
            <v>Bl. Lupinen Stroh</v>
          </cell>
          <cell r="E73">
            <v>1.5</v>
          </cell>
          <cell r="F73">
            <v>0.3</v>
          </cell>
        </row>
        <row r="74">
          <cell r="D74" t="str">
            <v>Raps 23% RP Korn</v>
          </cell>
          <cell r="E74">
            <v>3.35</v>
          </cell>
          <cell r="F74">
            <v>1.8</v>
          </cell>
        </row>
        <row r="75">
          <cell r="D75" t="str">
            <v>Raps 23% RP Korn + Stroh</v>
          </cell>
          <cell r="E75">
            <v>4.54</v>
          </cell>
          <cell r="F75">
            <v>2.48</v>
          </cell>
        </row>
        <row r="76">
          <cell r="D76" t="str">
            <v>Raps 23% RP Stroh</v>
          </cell>
          <cell r="E76">
            <v>0.7</v>
          </cell>
          <cell r="F76">
            <v>0.4</v>
          </cell>
        </row>
        <row r="77">
          <cell r="D77" t="str">
            <v>Sonnenblumen 20% RP Korn</v>
          </cell>
          <cell r="E77">
            <v>2.91</v>
          </cell>
          <cell r="F77">
            <v>1.6</v>
          </cell>
        </row>
        <row r="78">
          <cell r="D78" t="str">
            <v>Sonnenblumen 20% RP Korn + Stroh</v>
          </cell>
          <cell r="E78">
            <v>4.91</v>
          </cell>
          <cell r="F78">
            <v>3.4</v>
          </cell>
        </row>
        <row r="79">
          <cell r="D79" t="str">
            <v>Sonnenblumen 20% RP Stroh</v>
          </cell>
          <cell r="E79">
            <v>1</v>
          </cell>
          <cell r="F79">
            <v>0.9</v>
          </cell>
        </row>
        <row r="80">
          <cell r="D80" t="str">
            <v>Senf Korn</v>
          </cell>
          <cell r="E80">
            <v>5.08</v>
          </cell>
          <cell r="F80">
            <v>1.77</v>
          </cell>
        </row>
        <row r="81">
          <cell r="D81" t="str">
            <v>Senf Korn + Stroh</v>
          </cell>
          <cell r="E81">
            <v>6.13</v>
          </cell>
          <cell r="F81">
            <v>2.37</v>
          </cell>
        </row>
        <row r="82">
          <cell r="D82" t="str">
            <v>Senf Stroh</v>
          </cell>
          <cell r="E82">
            <v>0.7</v>
          </cell>
          <cell r="F82">
            <v>0.4</v>
          </cell>
        </row>
        <row r="83">
          <cell r="D83" t="str">
            <v>Öllein Korn</v>
          </cell>
          <cell r="E83">
            <v>3.5</v>
          </cell>
          <cell r="F83">
            <v>1.2</v>
          </cell>
        </row>
        <row r="84">
          <cell r="D84" t="str">
            <v>Öllein Korn + Stroh</v>
          </cell>
          <cell r="E84">
            <v>4.3</v>
          </cell>
          <cell r="F84">
            <v>1.5</v>
          </cell>
        </row>
        <row r="85">
          <cell r="D85" t="str">
            <v>Öllein Stroh</v>
          </cell>
          <cell r="E85">
            <v>0.53</v>
          </cell>
          <cell r="F85">
            <v>0.2</v>
          </cell>
        </row>
        <row r="86">
          <cell r="D86" t="str">
            <v>Kartoffeln Knollen</v>
          </cell>
          <cell r="E86">
            <v>0.35</v>
          </cell>
          <cell r="F86">
            <v>0.14000000000000001</v>
          </cell>
        </row>
        <row r="87">
          <cell r="D87" t="str">
            <v>Kartoffeln Knollen + Blatt</v>
          </cell>
          <cell r="E87">
            <v>0.39</v>
          </cell>
          <cell r="F87">
            <v>0.15</v>
          </cell>
        </row>
        <row r="88">
          <cell r="D88" t="str">
            <v>Kartoffeln Blatt</v>
          </cell>
          <cell r="E88">
            <v>0.2</v>
          </cell>
          <cell r="F88">
            <v>0.04</v>
          </cell>
        </row>
        <row r="89">
          <cell r="D89" t="str">
            <v>Zuckerrüben Rüben</v>
          </cell>
          <cell r="E89">
            <v>0.18</v>
          </cell>
          <cell r="F89">
            <v>0.1</v>
          </cell>
        </row>
        <row r="90">
          <cell r="D90" t="str">
            <v>Zuckerrüben Rüben + Blatt</v>
          </cell>
          <cell r="E90">
            <v>0.46</v>
          </cell>
          <cell r="F90">
            <v>0.18</v>
          </cell>
        </row>
        <row r="91">
          <cell r="D91" t="str">
            <v>Zuckerrüben Blatt</v>
          </cell>
          <cell r="E91">
            <v>0.4</v>
          </cell>
          <cell r="F91">
            <v>0.11</v>
          </cell>
        </row>
        <row r="92">
          <cell r="D92" t="str">
            <v>Gehaltsrüben Rüben</v>
          </cell>
          <cell r="E92">
            <v>0.18</v>
          </cell>
          <cell r="F92">
            <v>0.09</v>
          </cell>
        </row>
        <row r="93">
          <cell r="D93" t="str">
            <v>Gehaltsrüben Rüben + Blatt</v>
          </cell>
          <cell r="E93">
            <v>0.3</v>
          </cell>
          <cell r="F93">
            <v>0.12</v>
          </cell>
        </row>
        <row r="94">
          <cell r="D94" t="str">
            <v>Gehaltsrüben Blatt</v>
          </cell>
          <cell r="E94">
            <v>0.3</v>
          </cell>
          <cell r="F94">
            <v>0.08</v>
          </cell>
        </row>
        <row r="95">
          <cell r="D95" t="str">
            <v>Massenrüben Rüben</v>
          </cell>
          <cell r="E95">
            <v>0.14000000000000001</v>
          </cell>
          <cell r="F95">
            <v>7.0000000000000007E-2</v>
          </cell>
        </row>
        <row r="96">
          <cell r="D96" t="str">
            <v>Massenrüben Rüben + Blatt</v>
          </cell>
          <cell r="E96">
            <v>0.24</v>
          </cell>
          <cell r="F96">
            <v>0.09</v>
          </cell>
        </row>
        <row r="97">
          <cell r="D97" t="str">
            <v>Massenrüben Blatt</v>
          </cell>
          <cell r="E97">
            <v>0.25</v>
          </cell>
          <cell r="F97">
            <v>0.06</v>
          </cell>
        </row>
        <row r="98">
          <cell r="D98" t="str">
            <v>Silomais (28% TM) Ganzpflanze</v>
          </cell>
          <cell r="E98">
            <v>0.38</v>
          </cell>
          <cell r="F98">
            <v>0.16</v>
          </cell>
        </row>
        <row r="99">
          <cell r="D99" t="str">
            <v>Silomais (32% TM) Ganzpflanze</v>
          </cell>
          <cell r="E99">
            <v>0.47</v>
          </cell>
          <cell r="F99">
            <v>0.18</v>
          </cell>
        </row>
        <row r="100">
          <cell r="D100" t="str">
            <v>Grassamen Korn</v>
          </cell>
          <cell r="E100">
            <v>2.2000000000000002</v>
          </cell>
          <cell r="F100">
            <v>0.7</v>
          </cell>
        </row>
        <row r="101">
          <cell r="D101" t="str">
            <v>Grassamen Korn + Stroh</v>
          </cell>
          <cell r="E101">
            <v>14.2</v>
          </cell>
          <cell r="F101">
            <v>3.5</v>
          </cell>
        </row>
        <row r="102">
          <cell r="D102" t="str">
            <v>Grassamen Stroh</v>
          </cell>
          <cell r="E102">
            <v>1.5</v>
          </cell>
          <cell r="F102">
            <v>0.35</v>
          </cell>
        </row>
        <row r="103">
          <cell r="D103" t="str">
            <v>Klee-/Luzernesamen Korn</v>
          </cell>
          <cell r="E103">
            <v>5.5</v>
          </cell>
          <cell r="F103">
            <v>1.46</v>
          </cell>
        </row>
        <row r="104">
          <cell r="D104" t="str">
            <v>Klee-/Luzernesamen Korn + Stroh</v>
          </cell>
          <cell r="E104">
            <v>17.5</v>
          </cell>
          <cell r="F104">
            <v>3.86</v>
          </cell>
        </row>
        <row r="105">
          <cell r="D105" t="str">
            <v>Klee-/Luzernesamen Stroh</v>
          </cell>
          <cell r="E105">
            <v>1.5</v>
          </cell>
          <cell r="F105">
            <v>0.3</v>
          </cell>
        </row>
        <row r="106">
          <cell r="D106" t="str">
            <v>Rotklee  Ganzpflanze</v>
          </cell>
          <cell r="E106">
            <v>0.65</v>
          </cell>
          <cell r="F106">
            <v>0.13</v>
          </cell>
        </row>
        <row r="107">
          <cell r="D107" t="str">
            <v>Luzerne  Ganzpflanze</v>
          </cell>
          <cell r="E107">
            <v>0.65</v>
          </cell>
          <cell r="F107">
            <v>0.14000000000000001</v>
          </cell>
        </row>
        <row r="108">
          <cell r="D108" t="str">
            <v>Weidelgras Ganzpflanze</v>
          </cell>
          <cell r="E108">
            <v>0.53</v>
          </cell>
          <cell r="F108">
            <v>0.16</v>
          </cell>
        </row>
        <row r="109">
          <cell r="D109" t="str">
            <v>Kleegras Ganzpflanze</v>
          </cell>
          <cell r="E109">
            <v>0.57999999999999996</v>
          </cell>
          <cell r="F109">
            <v>0.14000000000000001</v>
          </cell>
        </row>
        <row r="110">
          <cell r="D110" t="str">
            <v>Luzernegras Ganzpflanze</v>
          </cell>
          <cell r="E110">
            <v>0.57999999999999996</v>
          </cell>
          <cell r="F110">
            <v>0.15</v>
          </cell>
        </row>
        <row r="111">
          <cell r="D111" t="str">
            <v>Futterzwischenfrüchte Ganzpflanze</v>
          </cell>
          <cell r="E111">
            <v>0.43</v>
          </cell>
          <cell r="F111">
            <v>0.13</v>
          </cell>
        </row>
        <row r="112">
          <cell r="D112" t="str">
            <v>Flachs (Faserlein) Ganzpflanze</v>
          </cell>
          <cell r="E112">
            <v>1</v>
          </cell>
          <cell r="F112">
            <v>0.64</v>
          </cell>
        </row>
        <row r="113">
          <cell r="D113" t="str">
            <v>Hanf (100-150 dt TM) Ganzpflanze</v>
          </cell>
          <cell r="E113">
            <v>0.4</v>
          </cell>
          <cell r="F113">
            <v>0.3</v>
          </cell>
        </row>
        <row r="114">
          <cell r="D114" t="str">
            <v>Micanthus Ganzpflanze</v>
          </cell>
          <cell r="E114">
            <v>0.15</v>
          </cell>
          <cell r="F114">
            <v>0.12</v>
          </cell>
        </row>
        <row r="115">
          <cell r="D115" t="str">
            <v>Grünl. 1 Nutzung    40  dt TM</v>
          </cell>
          <cell r="E115">
            <v>1.38</v>
          </cell>
          <cell r="F115">
            <v>0.5</v>
          </cell>
        </row>
        <row r="116">
          <cell r="D116" t="str">
            <v>Grünl. 2 Nutzungen  55  dt TM</v>
          </cell>
          <cell r="E116">
            <v>1.82</v>
          </cell>
          <cell r="F116">
            <v>0.65</v>
          </cell>
        </row>
        <row r="117">
          <cell r="D117" t="str">
            <v xml:space="preserve">Grünl. 3 Nutzungen  80  dt TM </v>
          </cell>
          <cell r="E117">
            <v>2.4</v>
          </cell>
          <cell r="F117">
            <v>0.71</v>
          </cell>
        </row>
        <row r="118">
          <cell r="D118" t="str">
            <v xml:space="preserve">Grünl. 4 Nutzungen  90  dt TM </v>
          </cell>
          <cell r="E118">
            <v>2.7</v>
          </cell>
          <cell r="F118">
            <v>0.81</v>
          </cell>
        </row>
        <row r="119">
          <cell r="D119" t="str">
            <v>Grünl. 5 Nutzungen 110 dt TM</v>
          </cell>
          <cell r="E119">
            <v>2.8</v>
          </cell>
          <cell r="F119">
            <v>0.87</v>
          </cell>
        </row>
        <row r="120">
          <cell r="D120" t="str">
            <v>Blumenkohl</v>
          </cell>
          <cell r="E120">
            <v>0.28000000000000003</v>
          </cell>
          <cell r="F120">
            <v>0.10300000000000001</v>
          </cell>
        </row>
        <row r="121">
          <cell r="D121" t="str">
            <v>Brokkoli</v>
          </cell>
          <cell r="E121">
            <v>0.45</v>
          </cell>
          <cell r="F121">
            <v>0.14899999999999999</v>
          </cell>
        </row>
        <row r="122">
          <cell r="D122" t="str">
            <v>Buschbohne</v>
          </cell>
          <cell r="E122">
            <v>0.25</v>
          </cell>
          <cell r="F122">
            <v>9.1999999999999998E-2</v>
          </cell>
        </row>
        <row r="123">
          <cell r="D123" t="str">
            <v>Chicorée</v>
          </cell>
          <cell r="E123">
            <v>0.25</v>
          </cell>
          <cell r="F123">
            <v>0.121</v>
          </cell>
        </row>
        <row r="124">
          <cell r="D124" t="str">
            <v>Chinakohl</v>
          </cell>
          <cell r="E124">
            <v>0.15</v>
          </cell>
          <cell r="F124">
            <v>9.1999999999999998E-2</v>
          </cell>
        </row>
        <row r="125">
          <cell r="D125" t="str">
            <v>Dill, Frischmarkt</v>
          </cell>
          <cell r="E125">
            <v>0.3</v>
          </cell>
          <cell r="F125">
            <v>9.1999999999999998E-2</v>
          </cell>
        </row>
        <row r="126">
          <cell r="D126" t="str">
            <v>Dill, Industrieware</v>
          </cell>
          <cell r="E126">
            <v>0.3</v>
          </cell>
          <cell r="F126">
            <v>9.1999999999999998E-2</v>
          </cell>
        </row>
        <row r="127">
          <cell r="D127" t="str">
            <v>Erdbeeren</v>
          </cell>
          <cell r="E127">
            <v>0.17</v>
          </cell>
          <cell r="F127">
            <v>0.05</v>
          </cell>
        </row>
        <row r="128">
          <cell r="D128" t="str">
            <v>Feldsalat</v>
          </cell>
          <cell r="E128">
            <v>0.45</v>
          </cell>
          <cell r="F128">
            <v>9.9000000000000005E-2</v>
          </cell>
        </row>
        <row r="129">
          <cell r="D129" t="str">
            <v>Feldsalat, großblättrig</v>
          </cell>
          <cell r="E129">
            <v>0.45</v>
          </cell>
          <cell r="F129">
            <v>9.9000000000000005E-2</v>
          </cell>
        </row>
        <row r="130">
          <cell r="D130" t="str">
            <v>Gemüseerbse</v>
          </cell>
          <cell r="E130">
            <v>1</v>
          </cell>
          <cell r="F130">
            <v>0.22899999999999998</v>
          </cell>
        </row>
        <row r="131">
          <cell r="D131" t="str">
            <v>Grünkohl</v>
          </cell>
          <cell r="E131">
            <v>0.49</v>
          </cell>
          <cell r="F131">
            <v>0.16300000000000001</v>
          </cell>
        </row>
        <row r="132">
          <cell r="D132" t="str">
            <v>Gurke, Einleger</v>
          </cell>
          <cell r="E132">
            <v>0.15</v>
          </cell>
          <cell r="F132">
            <v>6.9000000000000006E-2</v>
          </cell>
        </row>
        <row r="133">
          <cell r="D133" t="str">
            <v>Knollenfenchel</v>
          </cell>
          <cell r="E133">
            <v>0.2</v>
          </cell>
          <cell r="F133">
            <v>6.9000000000000006E-2</v>
          </cell>
        </row>
        <row r="134">
          <cell r="D134" t="str">
            <v>Kohlrabi</v>
          </cell>
          <cell r="E134">
            <v>0.28000000000000003</v>
          </cell>
          <cell r="F134">
            <v>0.10300000000000001</v>
          </cell>
        </row>
        <row r="135">
          <cell r="D135" t="str">
            <v>Kohlrübe</v>
          </cell>
          <cell r="E135">
            <v>0.26</v>
          </cell>
          <cell r="F135">
            <v>0.115</v>
          </cell>
        </row>
        <row r="136">
          <cell r="D136" t="str">
            <v>Kürbis</v>
          </cell>
          <cell r="E136">
            <v>0.25</v>
          </cell>
          <cell r="F136">
            <v>0.20600000000000002</v>
          </cell>
        </row>
        <row r="137">
          <cell r="D137" t="str">
            <v>Mairüben (mit Laub)</v>
          </cell>
          <cell r="E137">
            <v>0.17</v>
          </cell>
          <cell r="F137">
            <v>0.10300000000000001</v>
          </cell>
        </row>
        <row r="138">
          <cell r="D138" t="str">
            <v>Möhre, Bund-</v>
          </cell>
          <cell r="E138">
            <v>0.17</v>
          </cell>
          <cell r="F138">
            <v>8.199999999999999E-2</v>
          </cell>
        </row>
        <row r="139">
          <cell r="D139" t="str">
            <v>Möhre, Industrie</v>
          </cell>
          <cell r="E139">
            <v>0.13</v>
          </cell>
          <cell r="F139">
            <v>0.08</v>
          </cell>
        </row>
        <row r="140">
          <cell r="D140" t="str">
            <v>Möhre, Wasch-</v>
          </cell>
          <cell r="E140">
            <v>0.13</v>
          </cell>
          <cell r="F140">
            <v>0.08</v>
          </cell>
        </row>
        <row r="141">
          <cell r="D141" t="str">
            <v>Pastinake</v>
          </cell>
          <cell r="E141">
            <v>0.25</v>
          </cell>
          <cell r="F141">
            <v>0.23600000000000002</v>
          </cell>
        </row>
        <row r="142">
          <cell r="D142" t="str">
            <v>Petersilie, Blatt-, bis 1. Schnitt</v>
          </cell>
          <cell r="E142">
            <v>0.45</v>
          </cell>
          <cell r="F142">
            <v>0.115</v>
          </cell>
        </row>
        <row r="143">
          <cell r="D143" t="str">
            <v>Petersilie, Blatt-, nach einem Schnitt</v>
          </cell>
          <cell r="E143">
            <v>0.45</v>
          </cell>
          <cell r="F143">
            <v>0.115</v>
          </cell>
        </row>
        <row r="144">
          <cell r="D144" t="str">
            <v>Petersilie, Wurzel-</v>
          </cell>
          <cell r="E144">
            <v>0.42</v>
          </cell>
          <cell r="F144">
            <v>0.13699999999999998</v>
          </cell>
        </row>
        <row r="145">
          <cell r="D145" t="str">
            <v>Porree</v>
          </cell>
          <cell r="E145">
            <v>0.25</v>
          </cell>
          <cell r="F145">
            <v>0.08</v>
          </cell>
        </row>
        <row r="146">
          <cell r="D146" t="str">
            <v>Radies</v>
          </cell>
          <cell r="E146">
            <v>0.2</v>
          </cell>
          <cell r="F146">
            <v>6.9000000000000006E-2</v>
          </cell>
        </row>
        <row r="147">
          <cell r="D147" t="str">
            <v>Rettich, Bund-</v>
          </cell>
          <cell r="E147">
            <v>0.17</v>
          </cell>
          <cell r="F147">
            <v>7.5999999999999998E-2</v>
          </cell>
        </row>
        <row r="148">
          <cell r="D148" t="str">
            <v>Rettich, deutsch</v>
          </cell>
          <cell r="E148">
            <v>0.14000000000000001</v>
          </cell>
          <cell r="F148">
            <v>0.08</v>
          </cell>
        </row>
        <row r="149">
          <cell r="D149" t="str">
            <v>Rettich, japanisch</v>
          </cell>
          <cell r="E149">
            <v>0.1</v>
          </cell>
          <cell r="F149">
            <v>0.06</v>
          </cell>
        </row>
        <row r="150">
          <cell r="D150" t="str">
            <v>Rhabarber ab Ertragsbeginn</v>
          </cell>
          <cell r="E150">
            <v>0.18</v>
          </cell>
          <cell r="F150">
            <v>4.8000000000000001E-2</v>
          </cell>
        </row>
        <row r="151">
          <cell r="D151" t="str">
            <v>Rosenkohl</v>
          </cell>
          <cell r="E151">
            <v>0.65</v>
          </cell>
          <cell r="F151">
            <v>0.19500000000000001</v>
          </cell>
        </row>
        <row r="152">
          <cell r="D152" t="str">
            <v>Rote Rüben</v>
          </cell>
          <cell r="E152">
            <v>0.28000000000000003</v>
          </cell>
          <cell r="F152">
            <v>0.115</v>
          </cell>
        </row>
        <row r="153">
          <cell r="D153" t="str">
            <v>Rotkohl</v>
          </cell>
          <cell r="E153">
            <v>0.22</v>
          </cell>
          <cell r="F153">
            <v>0.08</v>
          </cell>
        </row>
        <row r="154">
          <cell r="D154" t="str">
            <v>Rucola, Feinware</v>
          </cell>
          <cell r="E154">
            <v>0.4</v>
          </cell>
          <cell r="F154">
            <v>0.10300000000000001</v>
          </cell>
        </row>
        <row r="155">
          <cell r="D155" t="str">
            <v>Rucola, Grobware</v>
          </cell>
          <cell r="E155">
            <v>0.4</v>
          </cell>
          <cell r="F155">
            <v>0.10300000000000001</v>
          </cell>
        </row>
        <row r="156">
          <cell r="D156" t="str">
            <v>Salate, Baby Leaf Lettuce</v>
          </cell>
          <cell r="E156">
            <v>0.35</v>
          </cell>
          <cell r="F156">
            <v>0.08</v>
          </cell>
        </row>
        <row r="157">
          <cell r="D157" t="str">
            <v>Salate, Blatt-, grün (Lollo, Eichblatt, Krul)</v>
          </cell>
          <cell r="E157">
            <v>0.19</v>
          </cell>
          <cell r="F157">
            <v>6.9000000000000006E-2</v>
          </cell>
        </row>
        <row r="158">
          <cell r="D158" t="str">
            <v>Salate, Blatt-, rot (Lollo, Eichblatt, Krul)</v>
          </cell>
          <cell r="E158">
            <v>0.19</v>
          </cell>
          <cell r="F158">
            <v>6.9000000000000006E-2</v>
          </cell>
        </row>
        <row r="159">
          <cell r="D159" t="str">
            <v>Salate, Eissalat</v>
          </cell>
          <cell r="E159">
            <v>0.14000000000000001</v>
          </cell>
          <cell r="F159">
            <v>5.7000000000000002E-2</v>
          </cell>
        </row>
        <row r="160">
          <cell r="D160" t="str">
            <v>Salate, Endivien, Frisée</v>
          </cell>
          <cell r="E160">
            <v>0.25</v>
          </cell>
          <cell r="F160">
            <v>0.06</v>
          </cell>
        </row>
        <row r="161">
          <cell r="D161" t="str">
            <v>Salate, Endivien, glattblättrig</v>
          </cell>
          <cell r="E161">
            <v>0.2</v>
          </cell>
          <cell r="F161">
            <v>0.06</v>
          </cell>
        </row>
        <row r="162">
          <cell r="D162" t="str">
            <v>Salate, Kopfsalat</v>
          </cell>
          <cell r="E162">
            <v>0.18</v>
          </cell>
          <cell r="F162">
            <v>6.9000000000000006E-2</v>
          </cell>
        </row>
        <row r="163">
          <cell r="D163" t="str">
            <v>Salate, Radicchio</v>
          </cell>
          <cell r="E163">
            <v>0.25</v>
          </cell>
          <cell r="F163">
            <v>9.1999999999999998E-2</v>
          </cell>
        </row>
        <row r="164">
          <cell r="D164" t="str">
            <v>Salate, verschiedene Arten</v>
          </cell>
          <cell r="E164">
            <v>0.19</v>
          </cell>
          <cell r="F164">
            <v>6.9000000000000006E-2</v>
          </cell>
        </row>
        <row r="165">
          <cell r="D165" t="str">
            <v>Salate, Romana</v>
          </cell>
          <cell r="E165">
            <v>0.2</v>
          </cell>
          <cell r="F165">
            <v>9.1999999999999998E-2</v>
          </cell>
        </row>
        <row r="166">
          <cell r="D166" t="str">
            <v>Salate, Romana Herzen</v>
          </cell>
          <cell r="E166">
            <v>0.24</v>
          </cell>
          <cell r="F166">
            <v>9.1999999999999998E-2</v>
          </cell>
        </row>
        <row r="167">
          <cell r="D167" t="str">
            <v>Salate, Zuckerhut</v>
          </cell>
          <cell r="E167">
            <v>0.2</v>
          </cell>
          <cell r="F167">
            <v>0.115</v>
          </cell>
        </row>
        <row r="168">
          <cell r="D168" t="str">
            <v>Schnittlauch, gesät, bis 1. Schnitt</v>
          </cell>
          <cell r="E168">
            <v>0.5</v>
          </cell>
          <cell r="F168">
            <v>0.13699999999999998</v>
          </cell>
        </row>
        <row r="169">
          <cell r="D169" t="str">
            <v>Schnittlauch, gesät, nach einem Schnitt</v>
          </cell>
          <cell r="E169">
            <v>0.5</v>
          </cell>
          <cell r="F169">
            <v>0.13699999999999998</v>
          </cell>
        </row>
        <row r="170">
          <cell r="D170" t="str">
            <v>Schnittlauch, Anbau für Treiberei</v>
          </cell>
          <cell r="E170">
            <v>0.5</v>
          </cell>
          <cell r="F170">
            <v>0.13699999999999998</v>
          </cell>
        </row>
        <row r="171">
          <cell r="D171" t="str">
            <v>Schwarzwurzel</v>
          </cell>
          <cell r="E171">
            <v>0.23</v>
          </cell>
          <cell r="F171">
            <v>0.16</v>
          </cell>
        </row>
        <row r="172">
          <cell r="D172" t="str">
            <v>Sellerie, Bund-</v>
          </cell>
          <cell r="E172">
            <v>0.27</v>
          </cell>
          <cell r="F172">
            <v>0.126</v>
          </cell>
        </row>
        <row r="173">
          <cell r="D173" t="str">
            <v>Sellerie, Knollen-</v>
          </cell>
          <cell r="E173">
            <v>0.25</v>
          </cell>
          <cell r="F173">
            <v>0.14899999999999999</v>
          </cell>
        </row>
        <row r="174">
          <cell r="D174" t="str">
            <v>Sellerie, Stangen-</v>
          </cell>
          <cell r="E174">
            <v>0.25</v>
          </cell>
          <cell r="F174">
            <v>0.115</v>
          </cell>
        </row>
        <row r="175">
          <cell r="D175" t="str">
            <v>Spargel</v>
          </cell>
          <cell r="E175">
            <v>0.26</v>
          </cell>
          <cell r="F175">
            <v>8.199999999999999E-2</v>
          </cell>
        </row>
        <row r="176">
          <cell r="D176" t="str">
            <v>Spinat, Blatt-, FM, Baby</v>
          </cell>
          <cell r="E176">
            <v>0.45</v>
          </cell>
          <cell r="F176">
            <v>0.115</v>
          </cell>
        </row>
        <row r="177">
          <cell r="D177" t="str">
            <v>Spinat, Blatt-, Standard</v>
          </cell>
          <cell r="E177">
            <v>0.4</v>
          </cell>
          <cell r="F177">
            <v>0.115</v>
          </cell>
        </row>
        <row r="178">
          <cell r="D178" t="str">
            <v>Spinat, Hack, Standard</v>
          </cell>
          <cell r="E178">
            <v>0.36</v>
          </cell>
          <cell r="F178">
            <v>0.115</v>
          </cell>
        </row>
        <row r="179">
          <cell r="D179" t="str">
            <v>Stangenbohne, Standard</v>
          </cell>
          <cell r="E179">
            <v>0.25</v>
          </cell>
          <cell r="F179">
            <v>9.1999999999999998E-2</v>
          </cell>
        </row>
        <row r="180">
          <cell r="D180" t="str">
            <v>Teltower Rübchen (Herbstanbau)</v>
          </cell>
          <cell r="E180">
            <v>0.45</v>
          </cell>
          <cell r="F180">
            <v>0.24100000000000002</v>
          </cell>
        </row>
        <row r="181">
          <cell r="D181" t="str">
            <v>Weißkohl, Frischmarkt</v>
          </cell>
          <cell r="E181">
            <v>0.2</v>
          </cell>
          <cell r="F181">
            <v>7.2999999999999995E-2</v>
          </cell>
        </row>
        <row r="182">
          <cell r="D182" t="str">
            <v>Weißkohl, Industrie</v>
          </cell>
          <cell r="E182">
            <v>0.2</v>
          </cell>
          <cell r="F182">
            <v>7.2999999999999995E-2</v>
          </cell>
        </row>
        <row r="183">
          <cell r="D183" t="str">
            <v>Wirsing</v>
          </cell>
          <cell r="E183">
            <v>0.35</v>
          </cell>
          <cell r="F183">
            <v>0.115</v>
          </cell>
        </row>
        <row r="184">
          <cell r="D184" t="str">
            <v>Zucchini</v>
          </cell>
          <cell r="E184">
            <v>0.16</v>
          </cell>
          <cell r="F184">
            <v>0.06</v>
          </cell>
        </row>
        <row r="185">
          <cell r="D185" t="str">
            <v>Zuckermais</v>
          </cell>
          <cell r="E185">
            <v>0.35</v>
          </cell>
          <cell r="F185">
            <v>0.16</v>
          </cell>
        </row>
        <row r="186">
          <cell r="D186" t="str">
            <v>Zwiebel, Bund-</v>
          </cell>
          <cell r="E186">
            <v>0.2</v>
          </cell>
          <cell r="F186">
            <v>0.06</v>
          </cell>
        </row>
        <row r="187">
          <cell r="D187" t="str">
            <v>Zwiebel, Trocken-</v>
          </cell>
          <cell r="E187">
            <v>0.18</v>
          </cell>
          <cell r="F187">
            <v>0.08</v>
          </cell>
        </row>
        <row r="188">
          <cell r="D188" t="str">
            <v>eigene Werte 1</v>
          </cell>
        </row>
        <row r="189">
          <cell r="D189" t="str">
            <v>eigene Werte 2</v>
          </cell>
        </row>
        <row r="190">
          <cell r="D190" t="str">
            <v>eigene Werte 3</v>
          </cell>
        </row>
        <row r="191">
          <cell r="D191" t="str">
            <v>eigene Werte 4</v>
          </cell>
        </row>
        <row r="192">
          <cell r="D192" t="str">
            <v>eigene Werte 5</v>
          </cell>
        </row>
        <row r="193">
          <cell r="D193" t="str">
            <v>eigene Werte 6</v>
          </cell>
        </row>
        <row r="194">
          <cell r="D194" t="str">
            <v>eigene Werte 7</v>
          </cell>
        </row>
        <row r="195">
          <cell r="D195" t="str">
            <v>eigene Werte 8</v>
          </cell>
        </row>
        <row r="196">
          <cell r="D196" t="str">
            <v>eigene Werte 9</v>
          </cell>
        </row>
        <row r="197">
          <cell r="D197" t="str">
            <v>eigene Werte 10</v>
          </cell>
        </row>
      </sheetData>
      <sheetData sheetId="10">
        <row r="4">
          <cell r="A4" t="str">
            <v>Altbrot</v>
          </cell>
        </row>
        <row r="5">
          <cell r="A5" t="str">
            <v>Apfeltrester</v>
          </cell>
        </row>
        <row r="6">
          <cell r="A6" t="str">
            <v>Bierhefe, flüssig</v>
          </cell>
        </row>
        <row r="7">
          <cell r="A7" t="str">
            <v>Biertreber, siliert</v>
          </cell>
        </row>
        <row r="8">
          <cell r="A8" t="str">
            <v>CCM2</v>
          </cell>
        </row>
        <row r="9">
          <cell r="A9" t="str">
            <v>Fischmehl</v>
          </cell>
        </row>
        <row r="10">
          <cell r="A10" t="str">
            <v>Getreide, GPS1</v>
          </cell>
        </row>
        <row r="11">
          <cell r="A11" t="str">
            <v>Getreideschlempe, frisch (Weizen)</v>
          </cell>
        </row>
        <row r="12">
          <cell r="A12" t="str">
            <v>Getreideschlempe, getrocknet (Weizen)</v>
          </cell>
        </row>
        <row r="13">
          <cell r="A13" t="str">
            <v>Haferschälkleie</v>
          </cell>
        </row>
        <row r="14">
          <cell r="A14" t="str">
            <v>Kartoffeleiweiß</v>
          </cell>
        </row>
        <row r="15">
          <cell r="A15" t="str">
            <v>Kartoffelpülpe, siliert</v>
          </cell>
        </row>
        <row r="16">
          <cell r="A16" t="str">
            <v>Kartoffelschlempe, frisch</v>
          </cell>
        </row>
        <row r="17">
          <cell r="A17" t="str">
            <v>Leinextraktionsschrot</v>
          </cell>
        </row>
        <row r="18">
          <cell r="A18" t="str">
            <v>Leinkuchen</v>
          </cell>
        </row>
        <row r="19">
          <cell r="A19" t="str">
            <v>Luzernegrünmehl</v>
          </cell>
        </row>
        <row r="20">
          <cell r="A20" t="str">
            <v>Magermilch, frisch</v>
          </cell>
        </row>
        <row r="21">
          <cell r="A21" t="str">
            <v>Maiskeimextraktionsschrot (aus der Stärkeindustrie)</v>
          </cell>
        </row>
        <row r="22">
          <cell r="A22" t="str">
            <v>Maiskleberfutter (23-35 % RP)</v>
          </cell>
        </row>
        <row r="23">
          <cell r="A23" t="str">
            <v>Malzkeime</v>
          </cell>
        </row>
        <row r="24">
          <cell r="A24" t="str">
            <v>Maniok</v>
          </cell>
        </row>
        <row r="25">
          <cell r="A25" t="str">
            <v>Melasseschnitzel</v>
          </cell>
        </row>
        <row r="26">
          <cell r="A26" t="str">
            <v>Molke, Permeat1</v>
          </cell>
        </row>
        <row r="27">
          <cell r="A27" t="str">
            <v>Pressschnitzel, siliert</v>
          </cell>
        </row>
        <row r="28">
          <cell r="A28" t="str">
            <v>Rapsextraktionsschrot</v>
          </cell>
        </row>
        <row r="29">
          <cell r="A29" t="str">
            <v>Rapskuchen, fettarm</v>
          </cell>
        </row>
        <row r="30">
          <cell r="A30" t="str">
            <v>Roggengrießkleie</v>
          </cell>
        </row>
        <row r="31">
          <cell r="A31" t="str">
            <v>Roggenkleie</v>
          </cell>
        </row>
        <row r="32">
          <cell r="A32" t="str">
            <v>Rübenkleinteile</v>
          </cell>
        </row>
        <row r="33">
          <cell r="A33" t="str">
            <v>Sojaextraktionsschrot 48 % RP (HP, aus geschälter Saat)</v>
          </cell>
        </row>
        <row r="34">
          <cell r="A34" t="str">
            <v>Sojaextraktionsschrot 44 % RP (aus ungeschälter Saat)</v>
          </cell>
        </row>
        <row r="35">
          <cell r="A35" t="str">
            <v>Sojaschalen</v>
          </cell>
        </row>
        <row r="36">
          <cell r="A36" t="str">
            <v>Sonnenblumenextraktionsschrot, aus teilgeschälter Saat</v>
          </cell>
        </row>
        <row r="37">
          <cell r="A37" t="str">
            <v>Sonnenblumen, GPS2</v>
          </cell>
        </row>
        <row r="38">
          <cell r="A38" t="str">
            <v>Sauermolke, frisch</v>
          </cell>
        </row>
        <row r="39">
          <cell r="A39" t="str">
            <v>Süßmolke, frisch</v>
          </cell>
        </row>
        <row r="40">
          <cell r="A40" t="str">
            <v>Trockenschnitzel</v>
          </cell>
        </row>
        <row r="41">
          <cell r="A41" t="str">
            <v>Vollmilch, frisch</v>
          </cell>
        </row>
        <row r="42">
          <cell r="A42" t="str">
            <v>Weizengrießkleie</v>
          </cell>
        </row>
        <row r="43">
          <cell r="A43" t="str">
            <v>Weizenkleie</v>
          </cell>
        </row>
        <row r="44">
          <cell r="A44" t="str">
            <v>Weizennachmehl</v>
          </cell>
        </row>
        <row r="45">
          <cell r="A45" t="str">
            <v>Zuckerrübenmelasse</v>
          </cell>
        </row>
        <row r="46">
          <cell r="A46" t="str">
            <v>eigene Werte 1</v>
          </cell>
        </row>
        <row r="47">
          <cell r="A47" t="str">
            <v>eigene Werte 2</v>
          </cell>
        </row>
        <row r="48">
          <cell r="A48" t="str">
            <v>eigene Werte 3</v>
          </cell>
        </row>
        <row r="49">
          <cell r="A49" t="str">
            <v>eigene Werte 4</v>
          </cell>
        </row>
        <row r="50">
          <cell r="A50" t="str">
            <v>eigene Werte 5</v>
          </cell>
        </row>
        <row r="51">
          <cell r="A51" t="str">
            <v>eigene Werte 6</v>
          </cell>
        </row>
        <row r="52">
          <cell r="A52" t="str">
            <v>eigene Werte 7</v>
          </cell>
        </row>
        <row r="53">
          <cell r="A53" t="str">
            <v>eigene Werte 8</v>
          </cell>
        </row>
        <row r="54">
          <cell r="A54" t="str">
            <v>eigene Werte 9</v>
          </cell>
        </row>
        <row r="55">
          <cell r="A55" t="str">
            <v>eigene Werte 10</v>
          </cell>
        </row>
        <row r="56">
          <cell r="A56" t="str">
            <v>Weizen 12% RP Korn</v>
          </cell>
        </row>
        <row r="57">
          <cell r="A57" t="str">
            <v>Weizen 12% RP Korn + Stroh</v>
          </cell>
        </row>
        <row r="58">
          <cell r="A58" t="str">
            <v>Weizen 12% RPStroh</v>
          </cell>
        </row>
        <row r="59">
          <cell r="A59" t="str">
            <v>Weizen 14% RP Korn</v>
          </cell>
        </row>
        <row r="60">
          <cell r="A60" t="str">
            <v>Weizen 14% RP Korn + Stroh</v>
          </cell>
        </row>
        <row r="61">
          <cell r="A61" t="str">
            <v>Weizen 14% RP Stroh</v>
          </cell>
        </row>
        <row r="62">
          <cell r="A62" t="str">
            <v>Weizen 16% RP Korn</v>
          </cell>
        </row>
        <row r="63">
          <cell r="A63" t="str">
            <v>Weizen 16% RP Stroh</v>
          </cell>
        </row>
        <row r="64">
          <cell r="A64" t="str">
            <v>Weizen 16% RP Korn + Stroh</v>
          </cell>
        </row>
        <row r="65">
          <cell r="A65" t="str">
            <v xml:space="preserve">Durum Korn </v>
          </cell>
        </row>
        <row r="66">
          <cell r="A66" t="str">
            <v>Durum Korn + Stroh</v>
          </cell>
        </row>
        <row r="67">
          <cell r="A67" t="str">
            <v>Winterroggen 11% RP Korn</v>
          </cell>
        </row>
        <row r="68">
          <cell r="A68" t="str">
            <v>Winterroggen 11% RP Korn + Stroh</v>
          </cell>
        </row>
        <row r="69">
          <cell r="A69" t="str">
            <v>Winterroggen 11% RP Stroh</v>
          </cell>
        </row>
        <row r="70">
          <cell r="A70" t="str">
            <v xml:space="preserve">Winterroggen 12% RP Korn </v>
          </cell>
        </row>
        <row r="71">
          <cell r="A71" t="str">
            <v>Winterroggen 12% RP Korn + Stroh</v>
          </cell>
        </row>
        <row r="72">
          <cell r="A72" t="str">
            <v>Winterroggen 12% RP Stroh</v>
          </cell>
        </row>
        <row r="73">
          <cell r="A73" t="str">
            <v>Triticale 12% RP Korn</v>
          </cell>
        </row>
        <row r="74">
          <cell r="A74" t="str">
            <v>Triticale 12% RP Korn + Stroh</v>
          </cell>
        </row>
        <row r="75">
          <cell r="A75" t="str">
            <v>Triticale 12% RP Stroh</v>
          </cell>
        </row>
        <row r="76">
          <cell r="A76" t="str">
            <v>Triticale 13% RP Korn</v>
          </cell>
        </row>
        <row r="77">
          <cell r="A77" t="str">
            <v>Triticale 13% RP Korn + Stroh</v>
          </cell>
        </row>
        <row r="78">
          <cell r="A78" t="str">
            <v>Triticale 13% RP Stroh</v>
          </cell>
        </row>
        <row r="79">
          <cell r="A79" t="str">
            <v>Wintergerste 12% RP Korn</v>
          </cell>
        </row>
        <row r="80">
          <cell r="A80" t="str">
            <v>Wintergerste 12% RP Korn + Stroh</v>
          </cell>
        </row>
        <row r="81">
          <cell r="A81" t="str">
            <v>Wintergerste 12% RP Stroh</v>
          </cell>
        </row>
        <row r="82">
          <cell r="A82" t="str">
            <v>Wintergerste 13% RP Korn</v>
          </cell>
        </row>
        <row r="83">
          <cell r="A83" t="str">
            <v>Wintergerste 13% RP Korn + Stroh</v>
          </cell>
        </row>
        <row r="84">
          <cell r="A84" t="str">
            <v>Wintergerste 13% RP Stroh</v>
          </cell>
        </row>
        <row r="85">
          <cell r="A85" t="str">
            <v>S.Futtergerste 12% RP Korn</v>
          </cell>
        </row>
        <row r="86">
          <cell r="A86" t="str">
            <v>S.Futtergerste 12% RP Korn + Stroh</v>
          </cell>
        </row>
        <row r="87">
          <cell r="A87" t="str">
            <v>S.Futtergerste 12% RP Stroh</v>
          </cell>
        </row>
        <row r="88">
          <cell r="A88" t="str">
            <v>S.Futtergerste 13% RP Korn</v>
          </cell>
        </row>
        <row r="89">
          <cell r="A89" t="str">
            <v>S.Futtergerste 13% RP Korn + Stroh</v>
          </cell>
        </row>
        <row r="90">
          <cell r="A90" t="str">
            <v>S.Futtergerste 13% RP Stroh</v>
          </cell>
        </row>
        <row r="91">
          <cell r="A91" t="str">
            <v>Braugerste 10% RP Korn</v>
          </cell>
        </row>
        <row r="92">
          <cell r="A92" t="str">
            <v>Braugerste 10% RP Korn + Stroh</v>
          </cell>
        </row>
        <row r="93">
          <cell r="A93" t="str">
            <v>Braugerste 10% RP Stroh</v>
          </cell>
        </row>
        <row r="94">
          <cell r="A94" t="str">
            <v xml:space="preserve">Braugerste 11% RP Korn </v>
          </cell>
        </row>
        <row r="95">
          <cell r="A95" t="str">
            <v>Braugerste 11% RP Korn + Stroh</v>
          </cell>
        </row>
        <row r="96">
          <cell r="A96" t="str">
            <v>Braugerste 11% RP Stroh</v>
          </cell>
        </row>
        <row r="97">
          <cell r="A97" t="str">
            <v>Hafer 11% RP Korn</v>
          </cell>
        </row>
        <row r="98">
          <cell r="A98" t="str">
            <v>Hafer 11% RP Korn + Stroh</v>
          </cell>
        </row>
        <row r="99">
          <cell r="A99" t="str">
            <v>Hafer 11% RP Stroh</v>
          </cell>
        </row>
        <row r="100">
          <cell r="A100" t="str">
            <v xml:space="preserve">Hafer 12% RP Korn </v>
          </cell>
        </row>
        <row r="101">
          <cell r="A101" t="str">
            <v>Hafer 12% RP Korn + Stroh</v>
          </cell>
        </row>
        <row r="102">
          <cell r="A102" t="str">
            <v>Hafer 12% RP Stroh</v>
          </cell>
        </row>
        <row r="103">
          <cell r="A103" t="str">
            <v>Dinkel (m.Spelz) Korn</v>
          </cell>
        </row>
        <row r="104">
          <cell r="A104" t="str">
            <v>Dinkel (m.Spelz) Korn + Stroh</v>
          </cell>
        </row>
        <row r="105">
          <cell r="A105" t="str">
            <v>Dinkel Stroh</v>
          </cell>
        </row>
        <row r="106">
          <cell r="A106" t="str">
            <v>Körnermais 10% RP Korn</v>
          </cell>
        </row>
        <row r="107">
          <cell r="A107" t="str">
            <v>Körnermais 10% RP Korn + Stroh</v>
          </cell>
        </row>
        <row r="108">
          <cell r="A108" t="str">
            <v>Körnermais 10% RP Stroh</v>
          </cell>
        </row>
        <row r="109">
          <cell r="A109" t="str">
            <v>Körnermais 11% RP Korn</v>
          </cell>
        </row>
        <row r="110">
          <cell r="A110" t="str">
            <v>Körnermais 11% RP Korn + Stroh</v>
          </cell>
        </row>
        <row r="111">
          <cell r="A111" t="str">
            <v>Körnermais 11% RP Stroh</v>
          </cell>
        </row>
        <row r="112">
          <cell r="A112" t="str">
            <v>Ackerbohnen Korn</v>
          </cell>
        </row>
        <row r="113">
          <cell r="A113" t="str">
            <v>Ackerbohnen Korn + Stroh</v>
          </cell>
        </row>
        <row r="114">
          <cell r="A114" t="str">
            <v>Ackerbohnen Stroh</v>
          </cell>
        </row>
        <row r="115">
          <cell r="A115" t="str">
            <v>Körnererbsen Korn</v>
          </cell>
        </row>
        <row r="116">
          <cell r="A116" t="str">
            <v>Körnererbsen Korn + Stroh</v>
          </cell>
        </row>
        <row r="117">
          <cell r="A117" t="str">
            <v>Körnererbsen Stroh</v>
          </cell>
        </row>
        <row r="118">
          <cell r="A118" t="str">
            <v>Sojabohnen Korn</v>
          </cell>
        </row>
        <row r="119">
          <cell r="A119" t="str">
            <v>Sojabohnen Korn+Stroh</v>
          </cell>
        </row>
        <row r="120">
          <cell r="A120" t="str">
            <v>Sojabohnen Stroh</v>
          </cell>
        </row>
        <row r="121">
          <cell r="A121" t="str">
            <v>Bl. Lupinen Korn</v>
          </cell>
        </row>
        <row r="122">
          <cell r="A122" t="str">
            <v>Bl. Lupinen Korn+Stroh</v>
          </cell>
        </row>
        <row r="123">
          <cell r="A123" t="str">
            <v>Bl. Lupinen Stroh</v>
          </cell>
        </row>
        <row r="124">
          <cell r="A124" t="str">
            <v>Raps 23% RP Korn</v>
          </cell>
        </row>
        <row r="125">
          <cell r="A125" t="str">
            <v>Raps 23% RP Korn + Stroh</v>
          </cell>
        </row>
        <row r="126">
          <cell r="A126" t="str">
            <v>Raps 23% RP Stroh</v>
          </cell>
        </row>
        <row r="127">
          <cell r="A127" t="str">
            <v>Sonnenblumen 20% RP Korn</v>
          </cell>
        </row>
        <row r="128">
          <cell r="A128" t="str">
            <v>Sonnenblumen 20% RP Korn + Stroh</v>
          </cell>
        </row>
        <row r="129">
          <cell r="A129" t="str">
            <v>Sonnenblumen 20% RP Stroh</v>
          </cell>
        </row>
        <row r="130">
          <cell r="A130" t="str">
            <v>Senf Korn</v>
          </cell>
        </row>
        <row r="131">
          <cell r="A131" t="str">
            <v>Senf Korn + Stroh</v>
          </cell>
        </row>
        <row r="132">
          <cell r="A132" t="str">
            <v>Senf Stroh</v>
          </cell>
        </row>
        <row r="133">
          <cell r="A133" t="str">
            <v>Öllein Korn</v>
          </cell>
        </row>
        <row r="134">
          <cell r="A134" t="str">
            <v>Öllein Korn + Stroh</v>
          </cell>
        </row>
        <row r="135">
          <cell r="A135" t="str">
            <v>Öllein Stroh</v>
          </cell>
        </row>
        <row r="136">
          <cell r="A136" t="str">
            <v>Kartoffeln Knollen</v>
          </cell>
        </row>
        <row r="137">
          <cell r="A137" t="str">
            <v>Kartoffeln Knollen + Blatt</v>
          </cell>
        </row>
        <row r="138">
          <cell r="A138" t="str">
            <v>Kartoffeln Blatt</v>
          </cell>
        </row>
        <row r="139">
          <cell r="A139" t="str">
            <v>Zuckerrüben Rüben</v>
          </cell>
        </row>
        <row r="140">
          <cell r="A140" t="str">
            <v>Zuckerrüben Rüben + Blatt</v>
          </cell>
        </row>
        <row r="141">
          <cell r="A141" t="str">
            <v>Zuckerrüben Blatt</v>
          </cell>
        </row>
        <row r="142">
          <cell r="A142" t="str">
            <v>Gehaltsrüben Rüben</v>
          </cell>
        </row>
        <row r="143">
          <cell r="A143" t="str">
            <v>Gehaltsrüben Rüben + Blatt</v>
          </cell>
        </row>
        <row r="144">
          <cell r="A144" t="str">
            <v>Gehaltsrüben Blatt</v>
          </cell>
        </row>
        <row r="145">
          <cell r="A145" t="str">
            <v>Massenrüben Rüben</v>
          </cell>
        </row>
        <row r="146">
          <cell r="A146" t="str">
            <v>Massenrüben Rüben + Blatt</v>
          </cell>
        </row>
        <row r="147">
          <cell r="A147" t="str">
            <v>Massenrüben Blatt</v>
          </cell>
        </row>
        <row r="148">
          <cell r="A148" t="str">
            <v>Silomais (28% TM) Ganzpflanze</v>
          </cell>
        </row>
        <row r="149">
          <cell r="A149" t="str">
            <v>Silomais (32% TM) Ganzpflanze</v>
          </cell>
        </row>
        <row r="150">
          <cell r="A150" t="str">
            <v>Corn-Cob-Mix Kolben + teilw. Lieschbl.</v>
          </cell>
        </row>
        <row r="151">
          <cell r="A151" t="str">
            <v>Lieschkolben Kolben + Lieschbl.</v>
          </cell>
        </row>
        <row r="152">
          <cell r="A152" t="str">
            <v>Topinambur Knollen</v>
          </cell>
        </row>
        <row r="153">
          <cell r="A153" t="str">
            <v>Topinambur Knollen + Blatt</v>
          </cell>
        </row>
        <row r="154">
          <cell r="A154" t="str">
            <v>Topinambur Blatt</v>
          </cell>
        </row>
        <row r="155">
          <cell r="A155" t="str">
            <v>Grassamen Korn</v>
          </cell>
        </row>
        <row r="156">
          <cell r="A156" t="str">
            <v>Grassamen Korn + Stroh</v>
          </cell>
        </row>
        <row r="157">
          <cell r="A157" t="str">
            <v>Grassamen Stroh</v>
          </cell>
        </row>
        <row r="158">
          <cell r="A158" t="str">
            <v>Klee-/Luzernesamen Korn</v>
          </cell>
        </row>
        <row r="159">
          <cell r="A159" t="str">
            <v>Klee-/Luzernesamen Korn + Stroh</v>
          </cell>
        </row>
        <row r="160">
          <cell r="A160" t="str">
            <v>Klee-/Luzernesamen Stroh</v>
          </cell>
        </row>
        <row r="161">
          <cell r="A161" t="str">
            <v>Weizen (Milch- bis Teigreife) Ganzpflanze</v>
          </cell>
        </row>
        <row r="162">
          <cell r="A162" t="str">
            <v>Triticale (Mich- bis Teigreife) Ganzpflanze</v>
          </cell>
        </row>
        <row r="163">
          <cell r="A163" t="str">
            <v>Hafer (Milchreife) Ganzpflanze</v>
          </cell>
        </row>
        <row r="164">
          <cell r="A164" t="str">
            <v>Getreide allg. Ganzpflanze</v>
          </cell>
        </row>
        <row r="165">
          <cell r="A165" t="str">
            <v>Sonnenblume (Zitronenreife) Ganzpflanze</v>
          </cell>
        </row>
        <row r="166">
          <cell r="A166" t="str">
            <v>Sonnenblume/Mais Ganzpflanze</v>
          </cell>
        </row>
        <row r="167">
          <cell r="A167" t="str">
            <v>Sudangras (Teigreife) Ganzpflanze</v>
          </cell>
        </row>
        <row r="168">
          <cell r="A168" t="str">
            <v>Zuckerhirse (Milch- bis Teigreife) Ganzpflanze</v>
          </cell>
        </row>
        <row r="169">
          <cell r="A169" t="str">
            <v>Rotklee  Ganzpflanze</v>
          </cell>
        </row>
        <row r="170">
          <cell r="A170" t="str">
            <v>Luzerne  Ganzpflanze</v>
          </cell>
        </row>
        <row r="171">
          <cell r="A171" t="str">
            <v>Weidelgras Ganzpflanze</v>
          </cell>
        </row>
        <row r="172">
          <cell r="A172" t="str">
            <v>Kleegras (50:50) Ganzpflanze</v>
          </cell>
        </row>
        <row r="173">
          <cell r="A173" t="str">
            <v>Luzernegras (50:50) Ganzpflanze</v>
          </cell>
        </row>
        <row r="174">
          <cell r="A174" t="str">
            <v>Kleegras (70:30) Ganzpflanze</v>
          </cell>
        </row>
        <row r="175">
          <cell r="A175" t="str">
            <v>Luzernegras (70:30) Ganzpflanze</v>
          </cell>
        </row>
        <row r="176">
          <cell r="A176" t="str">
            <v>Futterzwischenfrüchte Ganzpflanze</v>
          </cell>
        </row>
        <row r="177">
          <cell r="A177" t="str">
            <v>Flachs (Faserlein) Ganzpflanze</v>
          </cell>
        </row>
        <row r="178">
          <cell r="A178" t="str">
            <v>Hanf (100-150 dt TM) Ganzpflanze</v>
          </cell>
        </row>
        <row r="179">
          <cell r="A179" t="str">
            <v>Micanthus Ganzpflanze</v>
          </cell>
        </row>
        <row r="180">
          <cell r="A180" t="str">
            <v xml:space="preserve">Leguminosenzwischenfrüchte </v>
          </cell>
        </row>
        <row r="181">
          <cell r="A181" t="str">
            <v>Grünl. 1 Nutzung    40  dt TM</v>
          </cell>
        </row>
        <row r="182">
          <cell r="A182" t="str">
            <v>Grünl. 2 Nutzungen  55  dt TM</v>
          </cell>
        </row>
        <row r="183">
          <cell r="A183" t="str">
            <v xml:space="preserve">Grünl. 3 Nutzungen  75  dt TM </v>
          </cell>
        </row>
        <row r="184">
          <cell r="A184" t="str">
            <v xml:space="preserve">Grünl. 4 Nutzungen  90  dt TM </v>
          </cell>
        </row>
        <row r="185">
          <cell r="A185" t="str">
            <v>Grünl. 5 Nutzungen 110 dt TM</v>
          </cell>
        </row>
        <row r="186">
          <cell r="A186" t="str">
            <v>Grünl. 2 Nut. günst    60  dt TM</v>
          </cell>
        </row>
        <row r="187">
          <cell r="A187" t="str">
            <v>Grünl. 3 N. ung.     65  dt TM</v>
          </cell>
        </row>
        <row r="188">
          <cell r="A188" t="str">
            <v>Grünl. 3 Nutzungen ung. 70  dt TM</v>
          </cell>
        </row>
        <row r="189">
          <cell r="A189" t="str">
            <v xml:space="preserve">Grünl. 4 N. ung.     80  dt TM  </v>
          </cell>
        </row>
      </sheetData>
      <sheetData sheetId="11">
        <row r="5">
          <cell r="A5" t="str">
            <v>Rind, milchbetont (Lebendgewicht)</v>
          </cell>
          <cell r="B5" t="str">
            <v>Kuhmilch 3,2 % RP</v>
          </cell>
        </row>
        <row r="6">
          <cell r="A6" t="str">
            <v>Rind, fleischbetont (Lebendgewicht)</v>
          </cell>
          <cell r="B6" t="str">
            <v>Kuhmilch 3,4 % RP</v>
          </cell>
        </row>
        <row r="7">
          <cell r="A7" t="str">
            <v>Schweine (Lebendgewicht)</v>
          </cell>
          <cell r="B7" t="str">
            <v>Kuhmilch 3,6 % RP</v>
          </cell>
        </row>
        <row r="8">
          <cell r="A8" t="str">
            <v>Schafe (Lebendgewicht)</v>
          </cell>
          <cell r="B8" t="str">
            <v>Stutenmilch</v>
          </cell>
        </row>
        <row r="9">
          <cell r="A9" t="str">
            <v>Ziegen (Lebendgewicht)</v>
          </cell>
          <cell r="B9" t="str">
            <v>Rind, milchbetont (Lebendgewicht)</v>
          </cell>
        </row>
        <row r="10">
          <cell r="A10" t="str">
            <v>Pferde bis 5 Monate (Lebendgewicht)</v>
          </cell>
          <cell r="B10" t="str">
            <v>Rind, milchbetont, männl. (Schlachtgewicht)</v>
          </cell>
        </row>
        <row r="11">
          <cell r="A11" t="str">
            <v>Pferde 5–36 Monate (Lebendgewicht)</v>
          </cell>
          <cell r="B11" t="str">
            <v>Rind, milchbetont, weibl. (Schlachtgewicht)</v>
          </cell>
        </row>
        <row r="12">
          <cell r="A12" t="str">
            <v>Legehennen (Lebendgewicht)</v>
          </cell>
          <cell r="B12" t="str">
            <v>Rind, milchbetont, Milchkühe (Schlachtgewicht)</v>
          </cell>
        </row>
        <row r="13">
          <cell r="A13" t="str">
            <v>Masthähnchen (Lebendgewicht)</v>
          </cell>
          <cell r="B13" t="str">
            <v>Rind, fleischbetont (Lebendgewicht)</v>
          </cell>
        </row>
        <row r="14">
          <cell r="A14" t="str">
            <v>Puten (Lebendgewicht)</v>
          </cell>
          <cell r="B14" t="str">
            <v>Rind, fleischbetont, männl. (Schlachtgewicht)</v>
          </cell>
        </row>
        <row r="15">
          <cell r="A15" t="str">
            <v>Enten (Lebendgewicht)</v>
          </cell>
          <cell r="B15" t="str">
            <v>Rind, fleischbetont, weibl. (Schlachtgewicht)</v>
          </cell>
        </row>
        <row r="16">
          <cell r="A16" t="str">
            <v>Gänse (Lebendgewicht)</v>
          </cell>
          <cell r="B16" t="str">
            <v>Rind, fleischbetont, Milchkühe (Schlachtgewicht)</v>
          </cell>
        </row>
        <row r="17">
          <cell r="A17" t="str">
            <v>Kaninchen (Lebendgewicht)</v>
          </cell>
          <cell r="B17" t="str">
            <v>Schweine (Lebendgewicht)</v>
          </cell>
        </row>
        <row r="18">
          <cell r="A18" t="str">
            <v>Gehegewild (Lebendgewicht)</v>
          </cell>
          <cell r="B18" t="str">
            <v>Schweine (Schlachtgewicht)</v>
          </cell>
        </row>
        <row r="19">
          <cell r="A19" t="str">
            <v>eigene Werte 1</v>
          </cell>
          <cell r="B19" t="str">
            <v>Schafe (Lebendgewicht)</v>
          </cell>
        </row>
        <row r="20">
          <cell r="A20" t="str">
            <v>eigene Werte 2</v>
          </cell>
          <cell r="B20" t="str">
            <v>Schafe (Schlachtgewicht)</v>
          </cell>
        </row>
        <row r="21">
          <cell r="A21" t="str">
            <v>eigene Werte 3</v>
          </cell>
          <cell r="B21" t="str">
            <v>Ziegen (Lebendgewicht)</v>
          </cell>
        </row>
        <row r="22">
          <cell r="A22" t="str">
            <v>eigene Werte 4</v>
          </cell>
          <cell r="B22" t="str">
            <v>Ziegen (Schlachtgewicht)</v>
          </cell>
        </row>
        <row r="23">
          <cell r="A23" t="str">
            <v>eigene Werte 5</v>
          </cell>
          <cell r="B23" t="str">
            <v>Pferde bis 5 Monate (Lebendgewicht)</v>
          </cell>
        </row>
        <row r="24">
          <cell r="A24" t="str">
            <v>eigene Werte 6</v>
          </cell>
          <cell r="B24" t="str">
            <v>Pferde 5–36 Monate (Lebendgewicht)</v>
          </cell>
        </row>
        <row r="25">
          <cell r="A25" t="str">
            <v>eigene Werte 7</v>
          </cell>
          <cell r="B25" t="str">
            <v>Legehennen (Lebendgewicht)</v>
          </cell>
        </row>
        <row r="26">
          <cell r="A26" t="str">
            <v>eigene Werte 8</v>
          </cell>
          <cell r="B26" t="str">
            <v>Masthähnchen (Lebendgewicht)</v>
          </cell>
        </row>
        <row r="27">
          <cell r="A27" t="str">
            <v>eigene Werte 9</v>
          </cell>
          <cell r="B27" t="str">
            <v>Puten (Lebendgewicht)</v>
          </cell>
        </row>
        <row r="28">
          <cell r="A28" t="str">
            <v>eigene Werte 10</v>
          </cell>
          <cell r="B28" t="str">
            <v>Enten (Lebendgewicht)</v>
          </cell>
        </row>
        <row r="29">
          <cell r="B29" t="str">
            <v>Gänse (Lebendgewicht)</v>
          </cell>
        </row>
        <row r="30">
          <cell r="B30" t="str">
            <v>Kaninchen (Lebendgewicht)</v>
          </cell>
        </row>
        <row r="31">
          <cell r="B31" t="str">
            <v>Gehegewild (Lebendgewicht)</v>
          </cell>
        </row>
        <row r="32">
          <cell r="B32" t="str">
            <v>Hühnerei 1 000 Stück (à 62,5 g)</v>
          </cell>
        </row>
        <row r="33">
          <cell r="B33" t="str">
            <v>Schafwolle</v>
          </cell>
        </row>
        <row r="34">
          <cell r="B34" t="str">
            <v>eigene Werte 1</v>
          </cell>
        </row>
        <row r="35">
          <cell r="B35" t="str">
            <v>eigene Werte 2</v>
          </cell>
        </row>
        <row r="36">
          <cell r="B36" t="str">
            <v>eigene Werte 3</v>
          </cell>
        </row>
        <row r="37">
          <cell r="B37" t="str">
            <v>eigene Werte 4</v>
          </cell>
        </row>
        <row r="38">
          <cell r="B38" t="str">
            <v>eigene Werte 5</v>
          </cell>
        </row>
        <row r="39">
          <cell r="B39" t="str">
            <v>eigene Werte 6</v>
          </cell>
        </row>
        <row r="40">
          <cell r="B40" t="str">
            <v>eigene Werte 7</v>
          </cell>
        </row>
        <row r="41">
          <cell r="B41" t="str">
            <v>eigene Werte 8</v>
          </cell>
        </row>
        <row r="42">
          <cell r="B42" t="str">
            <v>eigene Werte 9</v>
          </cell>
        </row>
        <row r="43">
          <cell r="B43" t="str">
            <v>eigene Werte 10</v>
          </cell>
        </row>
      </sheetData>
      <sheetData sheetId="12">
        <row r="6">
          <cell r="A6" t="str">
            <v>Ackerbohne, Korn (30 % RP)</v>
          </cell>
          <cell r="B6" t="str">
            <v>Ackerbohne</v>
          </cell>
          <cell r="C6" t="str">
            <v>Korn (30 % RP)</v>
          </cell>
          <cell r="D6">
            <v>86</v>
          </cell>
          <cell r="E6">
            <v>35</v>
          </cell>
          <cell r="F6">
            <v>175</v>
          </cell>
          <cell r="G6">
            <v>5</v>
          </cell>
        </row>
        <row r="7">
          <cell r="A7" t="str">
            <v>Erbse, Korn (26 % RP)</v>
          </cell>
          <cell r="B7" t="str">
            <v>Erbse</v>
          </cell>
          <cell r="C7" t="str">
            <v>Korn (26 % RP)</v>
          </cell>
          <cell r="D7">
            <v>86</v>
          </cell>
          <cell r="E7">
            <v>35</v>
          </cell>
          <cell r="F7">
            <v>154</v>
          </cell>
          <cell r="G7">
            <v>4.4000000000000004</v>
          </cell>
        </row>
        <row r="8">
          <cell r="A8" t="str">
            <v>Linse, Korn (26 % RP)</v>
          </cell>
          <cell r="B8" t="str">
            <v>Linse</v>
          </cell>
          <cell r="C8" t="str">
            <v>Korn (26 % RP)</v>
          </cell>
          <cell r="D8">
            <v>86</v>
          </cell>
          <cell r="E8">
            <v>15</v>
          </cell>
          <cell r="F8">
            <v>65</v>
          </cell>
          <cell r="G8">
            <v>4.3499999999999996</v>
          </cell>
        </row>
        <row r="9">
          <cell r="A9" t="str">
            <v>Lupine, blau, Korn (33 % RP)</v>
          </cell>
          <cell r="B9" t="str">
            <v>Lupine, blau</v>
          </cell>
          <cell r="C9" t="str">
            <v>Korn (33 % RP)</v>
          </cell>
          <cell r="D9">
            <v>86</v>
          </cell>
          <cell r="E9">
            <v>30</v>
          </cell>
          <cell r="F9">
            <v>150</v>
          </cell>
          <cell r="G9">
            <v>5</v>
          </cell>
        </row>
        <row r="10">
          <cell r="A10" t="str">
            <v>Sojabohnen, Korn (32 % RP)</v>
          </cell>
          <cell r="B10" t="str">
            <v>Sojabohnen</v>
          </cell>
          <cell r="C10" t="str">
            <v>Korn (32 % RP)</v>
          </cell>
          <cell r="D10">
            <v>86</v>
          </cell>
          <cell r="E10">
            <v>20</v>
          </cell>
          <cell r="F10">
            <v>106</v>
          </cell>
          <cell r="G10">
            <v>5.3</v>
          </cell>
        </row>
        <row r="11">
          <cell r="A11" t="str">
            <v>Trockenspeiseerbse, Korn (26 % RP)</v>
          </cell>
          <cell r="B11" t="str">
            <v>Trockenspeiseerbse</v>
          </cell>
          <cell r="C11" t="str">
            <v>Korn (26 % RP)</v>
          </cell>
          <cell r="D11">
            <v>86</v>
          </cell>
          <cell r="E11">
            <v>35</v>
          </cell>
          <cell r="F11">
            <v>152</v>
          </cell>
          <cell r="G11">
            <v>4.3499999999999996</v>
          </cell>
        </row>
        <row r="12">
          <cell r="A12" t="str">
            <v>Wicke, Korn (26 % RP)</v>
          </cell>
          <cell r="B12" t="str">
            <v>Wicke</v>
          </cell>
          <cell r="C12" t="str">
            <v>Korn (26 % RP)</v>
          </cell>
          <cell r="D12">
            <v>86</v>
          </cell>
          <cell r="E12">
            <v>15</v>
          </cell>
          <cell r="F12">
            <v>66</v>
          </cell>
          <cell r="G12">
            <v>4.3899999999999997</v>
          </cell>
        </row>
        <row r="13">
          <cell r="A13" t="str">
            <v>Ackerbohne, Ganzpflanze</v>
          </cell>
          <cell r="B13" t="str">
            <v>Ackerbohne</v>
          </cell>
          <cell r="C13" t="str">
            <v>Ganzpflanze</v>
          </cell>
          <cell r="D13">
            <v>20</v>
          </cell>
          <cell r="E13">
            <v>250</v>
          </cell>
          <cell r="F13">
            <v>95</v>
          </cell>
          <cell r="G13">
            <v>0.38</v>
          </cell>
        </row>
        <row r="14">
          <cell r="A14" t="str">
            <v>Esparsette, Ganzpflanze</v>
          </cell>
          <cell r="B14" t="str">
            <v>Esparsette</v>
          </cell>
          <cell r="C14" t="str">
            <v>Ganzpflanze</v>
          </cell>
          <cell r="D14">
            <v>20</v>
          </cell>
          <cell r="E14">
            <v>200</v>
          </cell>
          <cell r="F14">
            <v>94</v>
          </cell>
          <cell r="G14">
            <v>0.47</v>
          </cell>
        </row>
        <row r="15">
          <cell r="A15" t="str">
            <v>Futtererbse, Ganzpflanze</v>
          </cell>
          <cell r="B15" t="str">
            <v>Futtererbse</v>
          </cell>
          <cell r="C15" t="str">
            <v>Ganzpflanze</v>
          </cell>
          <cell r="D15">
            <v>20</v>
          </cell>
          <cell r="E15">
            <v>250</v>
          </cell>
          <cell r="F15">
            <v>95</v>
          </cell>
          <cell r="G15">
            <v>0.38</v>
          </cell>
        </row>
        <row r="16">
          <cell r="A16" t="str">
            <v>Klee, Ganzpflanze</v>
          </cell>
          <cell r="B16" t="str">
            <v>Klee</v>
          </cell>
          <cell r="C16" t="str">
            <v>Ganzpflanze</v>
          </cell>
          <cell r="D16">
            <v>20</v>
          </cell>
          <cell r="E16">
            <v>450</v>
          </cell>
          <cell r="F16">
            <v>293</v>
          </cell>
          <cell r="G16">
            <v>0.65</v>
          </cell>
        </row>
        <row r="17">
          <cell r="A17" t="str">
            <v>Klee : Gras (50:50), Ganzpflanze</v>
          </cell>
          <cell r="B17" t="str">
            <v>Klee : Gras (50:50)</v>
          </cell>
          <cell r="C17" t="str">
            <v>Ganzpflanze</v>
          </cell>
          <cell r="D17">
            <v>20</v>
          </cell>
          <cell r="E17">
            <v>500</v>
          </cell>
          <cell r="F17">
            <v>165</v>
          </cell>
          <cell r="G17">
            <v>0.33</v>
          </cell>
        </row>
        <row r="18">
          <cell r="A18" t="str">
            <v>Klee : Gras (70:30), Ganzpflanze</v>
          </cell>
          <cell r="B18" t="str">
            <v>Klee : Gras (70:30)</v>
          </cell>
          <cell r="C18" t="str">
            <v>Ganzpflanze</v>
          </cell>
          <cell r="D18">
            <v>20</v>
          </cell>
          <cell r="E18">
            <v>500</v>
          </cell>
          <cell r="F18">
            <v>230</v>
          </cell>
          <cell r="G18">
            <v>0.46</v>
          </cell>
        </row>
        <row r="19">
          <cell r="A19" t="str">
            <v>Kleegras (30:70), Ganzpflanze</v>
          </cell>
          <cell r="B19" t="str">
            <v>Kleegras (30:70)</v>
          </cell>
          <cell r="C19" t="str">
            <v>Ganzpflanze</v>
          </cell>
          <cell r="D19">
            <v>20</v>
          </cell>
          <cell r="E19">
            <v>450</v>
          </cell>
          <cell r="F19">
            <v>90</v>
          </cell>
          <cell r="G19">
            <v>0.2</v>
          </cell>
        </row>
        <row r="20">
          <cell r="A20" t="str">
            <v>Lupine, Futter, Ganzpflanze</v>
          </cell>
          <cell r="B20" t="str">
            <v>Lupine, Futter</v>
          </cell>
          <cell r="C20" t="str">
            <v>Ganzpflanze</v>
          </cell>
          <cell r="D20">
            <v>20</v>
          </cell>
          <cell r="E20">
            <v>250</v>
          </cell>
          <cell r="F20">
            <v>95</v>
          </cell>
          <cell r="G20">
            <v>0.38</v>
          </cell>
        </row>
        <row r="21">
          <cell r="A21" t="str">
            <v>Luzerne, Ganzpflanze</v>
          </cell>
          <cell r="B21" t="str">
            <v>Luzerne</v>
          </cell>
          <cell r="C21" t="str">
            <v>Ganzpflanze</v>
          </cell>
          <cell r="D21">
            <v>20</v>
          </cell>
          <cell r="E21">
            <v>400</v>
          </cell>
          <cell r="F21">
            <v>260</v>
          </cell>
          <cell r="G21">
            <v>0.65</v>
          </cell>
        </row>
        <row r="22">
          <cell r="A22" t="str">
            <v>Luzerne : Gras (50:50), Ganzpflanze</v>
          </cell>
          <cell r="B22" t="str">
            <v>Luzerne : Gras (50:50)</v>
          </cell>
          <cell r="C22" t="str">
            <v>Ganzpflanze</v>
          </cell>
          <cell r="D22">
            <v>20</v>
          </cell>
          <cell r="E22">
            <v>500</v>
          </cell>
          <cell r="F22">
            <v>165</v>
          </cell>
          <cell r="G22">
            <v>0.33</v>
          </cell>
        </row>
        <row r="23">
          <cell r="A23" t="str">
            <v>Luzerne : Gras (70:30), Ganzpflanze</v>
          </cell>
          <cell r="B23" t="str">
            <v>Luzerne : Gras (70:30)</v>
          </cell>
          <cell r="C23" t="str">
            <v>Ganzpflanze</v>
          </cell>
          <cell r="D23">
            <v>20</v>
          </cell>
          <cell r="E23">
            <v>500</v>
          </cell>
          <cell r="F23">
            <v>230</v>
          </cell>
          <cell r="G23">
            <v>0.46</v>
          </cell>
        </row>
        <row r="24">
          <cell r="A24" t="str">
            <v>Luzernegras (30:70), Ganzpflanze</v>
          </cell>
          <cell r="B24" t="str">
            <v>Luzernegras (30:70)</v>
          </cell>
          <cell r="C24" t="str">
            <v>Ganzpflanze</v>
          </cell>
          <cell r="D24">
            <v>20</v>
          </cell>
          <cell r="E24">
            <v>530</v>
          </cell>
          <cell r="F24">
            <v>106</v>
          </cell>
          <cell r="G24">
            <v>0.2</v>
          </cell>
        </row>
        <row r="25">
          <cell r="A25" t="str">
            <v>Serradella, Ganzpflanze</v>
          </cell>
          <cell r="B25" t="str">
            <v>Serradella</v>
          </cell>
          <cell r="C25" t="str">
            <v>Ganzpflanze</v>
          </cell>
          <cell r="D25">
            <v>20</v>
          </cell>
          <cell r="E25">
            <v>150</v>
          </cell>
          <cell r="F25">
            <v>57</v>
          </cell>
          <cell r="G25">
            <v>0.38</v>
          </cell>
        </row>
        <row r="26">
          <cell r="A26" t="str">
            <v>Sonst. einjährige Leguminosenfutterpflanzen, Ganzpflanze</v>
          </cell>
          <cell r="B26" t="str">
            <v>Sonst. einjährige Leguminosenfutterpflanzen</v>
          </cell>
          <cell r="C26" t="str">
            <v>Ganzpflanze</v>
          </cell>
          <cell r="D26">
            <v>20</v>
          </cell>
          <cell r="E26">
            <v>250</v>
          </cell>
          <cell r="F26">
            <v>95</v>
          </cell>
          <cell r="G26">
            <v>0.38</v>
          </cell>
        </row>
        <row r="27">
          <cell r="A27" t="str">
            <v>Wicke, Futter, Ganzpflanze</v>
          </cell>
          <cell r="B27" t="str">
            <v>Wicke, Futter</v>
          </cell>
          <cell r="C27" t="str">
            <v>Ganzpflanze</v>
          </cell>
          <cell r="D27">
            <v>20</v>
          </cell>
          <cell r="E27">
            <v>200</v>
          </cell>
          <cell r="F27">
            <v>76</v>
          </cell>
          <cell r="G27">
            <v>0.38</v>
          </cell>
        </row>
      </sheetData>
      <sheetData sheetId="13">
        <row r="5">
          <cell r="A5" t="str">
            <v>Rinder</v>
          </cell>
          <cell r="B5">
            <v>15</v>
          </cell>
          <cell r="C5">
            <v>30</v>
          </cell>
          <cell r="D5">
            <v>10</v>
          </cell>
          <cell r="E5">
            <v>10</v>
          </cell>
        </row>
        <row r="6">
          <cell r="A6" t="str">
            <v>Schweine</v>
          </cell>
          <cell r="B6">
            <v>20</v>
          </cell>
          <cell r="C6">
            <v>30</v>
          </cell>
          <cell r="D6">
            <v>5</v>
          </cell>
          <cell r="E6">
            <v>10</v>
          </cell>
        </row>
        <row r="7">
          <cell r="A7" t="str">
            <v>Geflügel</v>
          </cell>
          <cell r="B7">
            <v>0</v>
          </cell>
          <cell r="C7">
            <v>40</v>
          </cell>
          <cell r="D7">
            <v>0</v>
          </cell>
          <cell r="E7">
            <v>10</v>
          </cell>
        </row>
        <row r="8">
          <cell r="A8" t="str">
            <v>andere Tierarten</v>
          </cell>
          <cell r="B8">
            <v>0</v>
          </cell>
          <cell r="C8">
            <v>45</v>
          </cell>
          <cell r="D8">
            <v>0</v>
          </cell>
          <cell r="E8">
            <v>5</v>
          </cell>
        </row>
        <row r="9">
          <cell r="A9" t="str">
            <v>Biogas</v>
          </cell>
          <cell r="B9">
            <v>5</v>
          </cell>
          <cell r="C9">
            <v>0</v>
          </cell>
          <cell r="D9">
            <v>10</v>
          </cell>
          <cell r="E9">
            <v>0</v>
          </cell>
        </row>
        <row r="10">
          <cell r="A10" t="str">
            <v>sonst. org. Düngemittel</v>
          </cell>
          <cell r="B10">
            <v>0</v>
          </cell>
          <cell r="C10">
            <v>0</v>
          </cell>
          <cell r="D10">
            <v>10</v>
          </cell>
          <cell r="E10">
            <v>0</v>
          </cell>
        </row>
      </sheetData>
      <sheetData sheetId="14"/>
      <sheetData sheetId="15">
        <row r="5">
          <cell r="A5" t="str">
            <v>Kuh-/Rinderhaltung; 
Kälberaufzucht</v>
          </cell>
          <cell r="B5">
            <v>16.600000000000001</v>
          </cell>
          <cell r="C5">
            <v>6.4</v>
          </cell>
          <cell r="D5" t="str">
            <v>Rinder</v>
          </cell>
        </row>
        <row r="6">
          <cell r="A6" t="str">
            <v>Kuh-/Rinderhaltung; 
Grünlandb. Konventionell</v>
          </cell>
          <cell r="B6">
            <v>57</v>
          </cell>
          <cell r="C6">
            <v>16.399999999999999</v>
          </cell>
          <cell r="D6" t="str">
            <v>Rinder</v>
          </cell>
        </row>
        <row r="7">
          <cell r="A7" t="str">
            <v>Kuh-/Rinderhaltung; 
Grünlandb. Extensiv</v>
          </cell>
          <cell r="B7">
            <v>54</v>
          </cell>
          <cell r="C7">
            <v>16</v>
          </cell>
          <cell r="D7" t="str">
            <v>Rinder</v>
          </cell>
        </row>
        <row r="8">
          <cell r="A8" t="str">
            <v>Kuh-/Rinderhaltung; 
Ackerbaub. mit Weide</v>
          </cell>
          <cell r="B8">
            <v>48</v>
          </cell>
          <cell r="C8">
            <v>15.5</v>
          </cell>
          <cell r="D8" t="str">
            <v>Rinder</v>
          </cell>
        </row>
        <row r="9">
          <cell r="A9" t="str">
            <v>Kuh-/Rinderhaltung; 
Ackerbaub. Stallhaltung</v>
          </cell>
          <cell r="B9">
            <v>45</v>
          </cell>
          <cell r="C9">
            <v>15</v>
          </cell>
          <cell r="D9" t="str">
            <v>Rinder</v>
          </cell>
        </row>
        <row r="10">
          <cell r="A10" t="str">
            <v>Kuh-/Rinderhaltung; 
mittl. u. schwere R. Grünl. mit Weide 6000 kg</v>
          </cell>
          <cell r="B10">
            <v>114</v>
          </cell>
          <cell r="C10">
            <v>36</v>
          </cell>
          <cell r="D10" t="str">
            <v>Rinder</v>
          </cell>
        </row>
        <row r="11">
          <cell r="A11" t="str">
            <v>Kuh-/Rinderhaltung; 
mittl. u. schwere R. Grünl. mit Weide 8000 kg</v>
          </cell>
          <cell r="B11">
            <v>129</v>
          </cell>
          <cell r="C11">
            <v>43</v>
          </cell>
          <cell r="D11" t="str">
            <v>Rinder</v>
          </cell>
        </row>
        <row r="12">
          <cell r="A12" t="str">
            <v>Kuh-/Rinderhaltung; 
mittl. u. schwere R. Grünl. mit Weide 10000 kg</v>
          </cell>
          <cell r="B12">
            <v>143</v>
          </cell>
          <cell r="C12">
            <v>47</v>
          </cell>
          <cell r="D12" t="str">
            <v>Rinder</v>
          </cell>
        </row>
        <row r="13">
          <cell r="A13" t="str">
            <v>Kuh-/Rinderhaltung; 
mittl. u. schwere R. Grünl. ohne Weide 6000 kg</v>
          </cell>
          <cell r="B13">
            <v>109</v>
          </cell>
          <cell r="C13">
            <v>37</v>
          </cell>
          <cell r="D13" t="str">
            <v>Rinder</v>
          </cell>
        </row>
        <row r="14">
          <cell r="A14" t="str">
            <v>Kuh-/Rinderhaltung; 
mittl. u. schwere R. Grünl. ohne Weide 8000 kg</v>
          </cell>
          <cell r="B14">
            <v>124</v>
          </cell>
          <cell r="C14">
            <v>43</v>
          </cell>
          <cell r="D14" t="str">
            <v>Rinder</v>
          </cell>
        </row>
        <row r="15">
          <cell r="A15" t="str">
            <v>Kuh-/Rinderhaltung; 
mittl. u. schwere R. Grünl. ohne Weide 10000 kg</v>
          </cell>
          <cell r="B15">
            <v>141</v>
          </cell>
          <cell r="C15">
            <v>48</v>
          </cell>
          <cell r="D15" t="str">
            <v>Rinder</v>
          </cell>
        </row>
        <row r="16">
          <cell r="A16" t="str">
            <v>Kuh-/Rinderhaltung; 
mittl. u. schwere R. Grünl. ohne Weide 12000 kg</v>
          </cell>
          <cell r="B16">
            <v>159</v>
          </cell>
          <cell r="C16">
            <v>55</v>
          </cell>
          <cell r="D16" t="str">
            <v>Rinder</v>
          </cell>
        </row>
        <row r="17">
          <cell r="A17" t="str">
            <v>Kuh-/Rinderhaltung; 
Ackerfutterb.mit Weide 6000 kg</v>
          </cell>
          <cell r="B17">
            <v>103</v>
          </cell>
          <cell r="C17">
            <v>37</v>
          </cell>
          <cell r="D17" t="str">
            <v>Rinder</v>
          </cell>
        </row>
        <row r="18">
          <cell r="A18" t="str">
            <v>Kuh-/Rinderhaltung; 
Ackerfutterb.mit Weide 8000 kg</v>
          </cell>
          <cell r="B18">
            <v>117</v>
          </cell>
          <cell r="C18">
            <v>42</v>
          </cell>
          <cell r="D18" t="str">
            <v>Rinder</v>
          </cell>
        </row>
        <row r="19">
          <cell r="A19" t="str">
            <v>Kuh-/Rinderhaltung; 
Ackerfutterb.mit Weide 10000 kg</v>
          </cell>
          <cell r="B19">
            <v>134</v>
          </cell>
          <cell r="C19">
            <v>47</v>
          </cell>
          <cell r="D19" t="str">
            <v>Rinder</v>
          </cell>
        </row>
        <row r="20">
          <cell r="A20" t="str">
            <v>Kuh-/Rinderhaltung; 
Ackerfutterb.mit Weide 12000 kg</v>
          </cell>
          <cell r="B20">
            <v>153</v>
          </cell>
          <cell r="C20">
            <v>52</v>
          </cell>
          <cell r="D20" t="str">
            <v>Rinder</v>
          </cell>
        </row>
        <row r="21">
          <cell r="A21" t="str">
            <v>Kuh-/Rinderhaltung; 
Ackerfutterb. ohne Weide mit Heu 6000 kg</v>
          </cell>
          <cell r="B21">
            <v>100</v>
          </cell>
          <cell r="C21">
            <v>36</v>
          </cell>
          <cell r="D21" t="str">
            <v>Rinder</v>
          </cell>
        </row>
        <row r="22">
          <cell r="A22" t="str">
            <v>Kuh-/Rinderhaltung; 
Ackerfutterb. ohne Weide mit Heu 8000 kg</v>
          </cell>
          <cell r="B22">
            <v>115</v>
          </cell>
          <cell r="C22">
            <v>42</v>
          </cell>
          <cell r="D22" t="str">
            <v>Rinder</v>
          </cell>
        </row>
        <row r="23">
          <cell r="A23" t="str">
            <v>Kuh-/Rinderhaltung; 
Ackerfutterb. ohne Weide mit Heu 10000 kg</v>
          </cell>
          <cell r="B23">
            <v>133</v>
          </cell>
          <cell r="C23">
            <v>47</v>
          </cell>
          <cell r="D23" t="str">
            <v>Rinder</v>
          </cell>
        </row>
        <row r="24">
          <cell r="A24" t="str">
            <v>Kuh-/Rinderhaltung; 
Ackerfutterb. ohne Weide mit Heu 12000 kg</v>
          </cell>
          <cell r="B24">
            <v>152</v>
          </cell>
          <cell r="C24">
            <v>52</v>
          </cell>
          <cell r="D24" t="str">
            <v>Rinder</v>
          </cell>
        </row>
        <row r="25">
          <cell r="A25" t="str">
            <v>Kuh-/Rinderhaltung; 
Ackerfutterbaub. 5000 kg</v>
          </cell>
          <cell r="B25">
            <v>76</v>
          </cell>
          <cell r="C25">
            <v>27</v>
          </cell>
          <cell r="D25" t="str">
            <v>Rinder</v>
          </cell>
        </row>
        <row r="26">
          <cell r="A26" t="str">
            <v>Kuh-/Rinderhaltung; 
Ackerfutterbaub. 7000 kg</v>
          </cell>
          <cell r="B26">
            <v>91</v>
          </cell>
          <cell r="C26">
            <v>33</v>
          </cell>
          <cell r="D26" t="str">
            <v>Rinder</v>
          </cell>
        </row>
        <row r="27">
          <cell r="A27" t="str">
            <v>Kuh-/Rinderhaltung; 
Ackerfutterbaub. 9000 kg</v>
          </cell>
          <cell r="B27">
            <v>111</v>
          </cell>
          <cell r="C27">
            <v>42</v>
          </cell>
          <cell r="D27" t="str">
            <v>Rinder</v>
          </cell>
        </row>
        <row r="28">
          <cell r="A28" t="str">
            <v>Kuh-/Rinderhaltung; 
Mast von 50 bis 350 kg LM; 1,3 Umtriebe p.a.</v>
          </cell>
          <cell r="B28">
            <v>31</v>
          </cell>
          <cell r="C28">
            <v>12.7</v>
          </cell>
          <cell r="D28" t="str">
            <v>Rinder</v>
          </cell>
        </row>
        <row r="29">
          <cell r="A29" t="str">
            <v>Kuh-/Rinderhaltung; 
50 bis 250 kg LM; 2,1 Umtriebe p.a.</v>
          </cell>
          <cell r="B29">
            <v>13</v>
          </cell>
          <cell r="C29">
            <v>6.5</v>
          </cell>
          <cell r="D29" t="str">
            <v>Rinder</v>
          </cell>
        </row>
        <row r="30">
          <cell r="A30" t="str">
            <v>Kuh-/Rinderhaltung; 
50 bis 260 kg LM; 1,9 Umtriebe p.a.</v>
          </cell>
          <cell r="B30">
            <v>15.9</v>
          </cell>
          <cell r="C30">
            <v>7.3</v>
          </cell>
          <cell r="D30" t="str">
            <v>Rinder</v>
          </cell>
        </row>
        <row r="31">
          <cell r="A31" t="str">
            <v>Kuh-/Rinderhaltung; 
80 bis 210 kg LM; 2,7 Umtriebe p.a.</v>
          </cell>
          <cell r="B31">
            <v>15.7</v>
          </cell>
          <cell r="C31">
            <v>5.4</v>
          </cell>
          <cell r="D31" t="str">
            <v>Rinder</v>
          </cell>
        </row>
        <row r="32">
          <cell r="A32" t="str">
            <v>Kuh-/Rinderhaltung; 
81 bis 210 kg LM; 2,7 Umtriebe p.a. N/P reduziert</v>
          </cell>
          <cell r="B32">
            <v>14.6</v>
          </cell>
          <cell r="C32">
            <v>4.5</v>
          </cell>
          <cell r="D32" t="str">
            <v>Rinder</v>
          </cell>
        </row>
        <row r="33">
          <cell r="A33" t="str">
            <v>Kuh-/Rinderhaltung; 
bis 675 kg LM (19 Monate) ab Kalb 45 kg LM</v>
          </cell>
          <cell r="B33">
            <v>36.6</v>
          </cell>
          <cell r="C33">
            <v>14.2</v>
          </cell>
          <cell r="D33" t="str">
            <v>Rinder</v>
          </cell>
        </row>
        <row r="34">
          <cell r="A34" t="str">
            <v>Kuh-/Rinderhaltung; 
bis 750 kg LM ab Kalb 45 kg LM</v>
          </cell>
          <cell r="B34">
            <v>39.1</v>
          </cell>
          <cell r="C34">
            <v>14.3</v>
          </cell>
          <cell r="D34" t="str">
            <v>Rinder</v>
          </cell>
        </row>
        <row r="35">
          <cell r="A35" t="str">
            <v>Kuh-/Rinderhaltung; 
bis 750 kg LM ab Kalb 80 kg LM</v>
          </cell>
          <cell r="B35">
            <v>40.700000000000003</v>
          </cell>
          <cell r="C35">
            <v>14.7</v>
          </cell>
          <cell r="D35" t="str">
            <v>Rinder</v>
          </cell>
        </row>
        <row r="36">
          <cell r="A36" t="str">
            <v>Kuh-/Rinderhaltung; 
bis 750 kg LM ab Kalb 210 kg LM</v>
          </cell>
          <cell r="B36">
            <v>41.3</v>
          </cell>
          <cell r="C36">
            <v>14.8</v>
          </cell>
          <cell r="D36" t="str">
            <v>Rinder</v>
          </cell>
        </row>
        <row r="37">
          <cell r="A37" t="str">
            <v>Kuh-/Rinderhaltung; 
500 kg LM; 0,9 Kalb je Kuh p.a.; 6 Monate Säugezeit</v>
          </cell>
          <cell r="B37">
            <v>88</v>
          </cell>
          <cell r="C37">
            <v>26</v>
          </cell>
          <cell r="D37" t="str">
            <v>Rinder</v>
          </cell>
        </row>
        <row r="38">
          <cell r="A38" t="str">
            <v>Kuh-/Rinderhaltung; 
700 kg LM; 0,9 Kalb je Kuh p.a.; 9 Monate Säugezeit (230 kg Abs.gew.)</v>
          </cell>
          <cell r="B38">
            <v>105</v>
          </cell>
          <cell r="C38">
            <v>31</v>
          </cell>
          <cell r="D38" t="str">
            <v>Rinder</v>
          </cell>
        </row>
        <row r="39">
          <cell r="A39" t="str">
            <v>Kuh-/Rinderhaltung; 
700 kg LM; 0,9 Kalb je Kuh p.a.; (340 kg Abs.gew.)</v>
          </cell>
          <cell r="B39">
            <v>114</v>
          </cell>
          <cell r="C39">
            <v>33</v>
          </cell>
          <cell r="D39" t="str">
            <v>Rinder</v>
          </cell>
        </row>
        <row r="40">
          <cell r="A40" t="str">
            <v>Zucht- und Mastschweine;
Ferkelaufzucht bis 8 kg, 22 Ferkel, Uni.Futter</v>
          </cell>
          <cell r="B40">
            <v>27.1</v>
          </cell>
          <cell r="C40">
            <v>12.6</v>
          </cell>
          <cell r="D40" t="str">
            <v>Schweine</v>
          </cell>
        </row>
        <row r="41">
          <cell r="A41" t="str">
            <v>Zucht- und Mastschweine;
Ferkelaufzucht bis 8 kg, 22 Ferkel, N/P red.Futter</v>
          </cell>
          <cell r="B41">
            <v>24</v>
          </cell>
          <cell r="C41">
            <v>11</v>
          </cell>
          <cell r="D41" t="str">
            <v>Schweine</v>
          </cell>
        </row>
        <row r="42">
          <cell r="A42" t="str">
            <v>Zucht- und Mastschweine;
Ferkelaufzucht bis 8 kg, 22 Ferkel, N/P stark red.Futter</v>
          </cell>
          <cell r="B42">
            <v>23</v>
          </cell>
          <cell r="C42">
            <v>10.3</v>
          </cell>
          <cell r="D42" t="str">
            <v>Schweine</v>
          </cell>
        </row>
        <row r="43">
          <cell r="A43" t="str">
            <v>Zucht- und Mastschweine;
Ferkelaufzucht bis 8 kg, 25 Ferkel, Uni.Futter</v>
          </cell>
          <cell r="B43">
            <v>27.3</v>
          </cell>
          <cell r="C43">
            <v>12.6</v>
          </cell>
          <cell r="D43" t="str">
            <v>Schweine</v>
          </cell>
        </row>
        <row r="44">
          <cell r="A44" t="str">
            <v>Zucht- und Mastschweine;
Ferkelaufzucht bis 8 kg, 25 Ferkel, N/P red.Futter</v>
          </cell>
          <cell r="B44">
            <v>24.1</v>
          </cell>
          <cell r="C44">
            <v>11.2</v>
          </cell>
          <cell r="D44" t="str">
            <v>Schweine</v>
          </cell>
        </row>
        <row r="45">
          <cell r="A45" t="str">
            <v>Zucht- und Mastschweine;
Ferkelaufzucht bis 8 kg, 25 Ferkel, N/P stark red.Futter</v>
          </cell>
          <cell r="B45">
            <v>23.1</v>
          </cell>
          <cell r="C45">
            <v>10.3</v>
          </cell>
          <cell r="D45" t="str">
            <v>Schweine</v>
          </cell>
        </row>
        <row r="46">
          <cell r="A46" t="str">
            <v>Zucht- und Mastschweine;
Ferkelaufzucht bis 8 kg, 28 Ferkel, Uni.Futter</v>
          </cell>
          <cell r="B46">
            <v>27.5</v>
          </cell>
          <cell r="C46">
            <v>12.8</v>
          </cell>
          <cell r="D46" t="str">
            <v>Schweine</v>
          </cell>
        </row>
        <row r="47">
          <cell r="A47" t="str">
            <v>Zucht- und Mastschweine;
Ferkelaufzucht bis 8 kg, 28 Ferkel, N/P red.Futter</v>
          </cell>
          <cell r="B47">
            <v>24.2</v>
          </cell>
          <cell r="C47">
            <v>11.2</v>
          </cell>
          <cell r="D47" t="str">
            <v>Schweine</v>
          </cell>
        </row>
        <row r="48">
          <cell r="A48" t="str">
            <v>Zucht- und Mastschweine;
Ferkelaufzucht bis 8 kg, 28 Ferkel, N/P stark red.Futter</v>
          </cell>
          <cell r="B48">
            <v>23.2</v>
          </cell>
          <cell r="C48">
            <v>10.3</v>
          </cell>
          <cell r="D48" t="str">
            <v>Schweine</v>
          </cell>
        </row>
        <row r="49">
          <cell r="A49" t="str">
            <v>Zucht- und Mastschweine;
Ferkelaufzucht bis 28 kg, 22 Ferkel, Uni.Futter</v>
          </cell>
          <cell r="B49">
            <v>39.200000000000003</v>
          </cell>
          <cell r="C49">
            <v>17.2</v>
          </cell>
          <cell r="D49" t="str">
            <v>Schweine</v>
          </cell>
        </row>
        <row r="50">
          <cell r="A50" t="str">
            <v>Zucht- und Mastschweine;
Ferkelaufzucht bis 28 kg, 22 Ferkel, N/P red.Futter</v>
          </cell>
          <cell r="B50">
            <v>35.1</v>
          </cell>
          <cell r="C50">
            <v>15.3</v>
          </cell>
          <cell r="D50" t="str">
            <v>Schweine</v>
          </cell>
        </row>
        <row r="51">
          <cell r="A51" t="str">
            <v>Zucht- und Mastschweine;
Ferkelaufzucht bis 28 kg, 22 Ferkel, N/P stark red.Futter</v>
          </cell>
          <cell r="B51">
            <v>33.5</v>
          </cell>
          <cell r="C51">
            <v>14</v>
          </cell>
          <cell r="D51" t="str">
            <v>Schweine</v>
          </cell>
        </row>
        <row r="52">
          <cell r="A52" t="str">
            <v>Zucht- und Mastschweine;
Ferkelaufzucht bis 28 kg, 25 Ferkel, Uni.Futter</v>
          </cell>
          <cell r="B52">
            <v>41.1</v>
          </cell>
          <cell r="C52">
            <v>17.899999999999999</v>
          </cell>
          <cell r="D52" t="str">
            <v>Schweine</v>
          </cell>
        </row>
        <row r="53">
          <cell r="A53" t="str">
            <v>Zucht- und Mastschweine;
Ferkelaufzucht bis 28 kg, 25 Ferkel, N/P red.Futter</v>
          </cell>
          <cell r="B53">
            <v>36.799999999999997</v>
          </cell>
          <cell r="C53">
            <v>16</v>
          </cell>
          <cell r="D53" t="str">
            <v>Schweine</v>
          </cell>
        </row>
        <row r="54">
          <cell r="A54" t="str">
            <v>Zucht- und Mastschweine;
Ferkelaufzucht bis 28 kg, 25 Ferkel, N/P stark red.Futter</v>
          </cell>
          <cell r="B54">
            <v>35</v>
          </cell>
          <cell r="C54">
            <v>14.7</v>
          </cell>
          <cell r="D54" t="str">
            <v>Schweine</v>
          </cell>
        </row>
        <row r="55">
          <cell r="A55" t="str">
            <v>Zucht- und Mastschweine;
Ferkelaufzucht bis 28 kg, 28 Ferkel, Uni.Futter</v>
          </cell>
          <cell r="B55">
            <v>42.9</v>
          </cell>
          <cell r="C55">
            <v>18.600000000000001</v>
          </cell>
          <cell r="D55" t="str">
            <v>Schweine</v>
          </cell>
        </row>
        <row r="56">
          <cell r="A56" t="str">
            <v>Zucht- und Mastschweine;
Ferkelaufzucht bis 28 kg, 28 Ferkel, N/P red.Futter</v>
          </cell>
          <cell r="B56">
            <v>38.4</v>
          </cell>
          <cell r="C56">
            <v>16.7</v>
          </cell>
          <cell r="D56" t="str">
            <v>Schweine</v>
          </cell>
        </row>
        <row r="57">
          <cell r="A57" t="str">
            <v>Zucht- und Mastschweine;
Ferkelaufzucht bis 28 kg, 28 Ferkel, N/P stark red.Futter</v>
          </cell>
          <cell r="B57">
            <v>36.6</v>
          </cell>
          <cell r="C57">
            <v>15.1</v>
          </cell>
          <cell r="D57" t="str">
            <v>Schweine</v>
          </cell>
        </row>
        <row r="58">
          <cell r="A58" t="str">
            <v xml:space="preserve">Zucht- und Mastschweine;
450 g tgl. Zunah. 8 bis 28 kg LM Universalfutter </v>
          </cell>
          <cell r="B58">
            <v>3.8</v>
          </cell>
          <cell r="C58">
            <v>1.4</v>
          </cell>
          <cell r="D58" t="str">
            <v>Schweine</v>
          </cell>
        </row>
        <row r="59">
          <cell r="A59" t="str">
            <v>Zucht- und Mastschweine;
450 g tgl. Zunah. ab 8 bzw. 15 kg LM N/P red. Futter</v>
          </cell>
          <cell r="B59">
            <v>3.6</v>
          </cell>
          <cell r="C59">
            <v>1.4</v>
          </cell>
          <cell r="D59" t="str">
            <v>Schweine</v>
          </cell>
        </row>
        <row r="60">
          <cell r="A60" t="str">
            <v>Zucht- und Mastschweine;
450 g tgl. Zunah. ab 8 bzw. 15 kg LM N/P stark red. Futter</v>
          </cell>
          <cell r="B60">
            <v>3.4</v>
          </cell>
          <cell r="C60">
            <v>1.1000000000000001</v>
          </cell>
          <cell r="D60" t="str">
            <v>Schweine</v>
          </cell>
        </row>
        <row r="61">
          <cell r="A61" t="str">
            <v>Zucht- und Mastschweine;
500 g tgl. Zunah.8 bis 28 kg LM Universalfutter</v>
          </cell>
          <cell r="B61">
            <v>4.2</v>
          </cell>
          <cell r="C61">
            <v>1.6</v>
          </cell>
          <cell r="D61" t="str">
            <v>Schweine</v>
          </cell>
        </row>
        <row r="62">
          <cell r="A62" t="str">
            <v>Zucht- und Mastschweine;
500 g tgl. Zunah.ab 8 bzw. 15 kg LM N/P red. Futter</v>
          </cell>
          <cell r="B62">
            <v>3.8</v>
          </cell>
          <cell r="C62">
            <v>1.4</v>
          </cell>
          <cell r="D62" t="str">
            <v>Schweine</v>
          </cell>
        </row>
        <row r="63">
          <cell r="A63" t="str">
            <v>Zucht- und Mastschweine;
500 g tgl. Zunah.ab 8 bzw. 15 kg LM N/P stark red. Futter</v>
          </cell>
          <cell r="B63">
            <v>3.6</v>
          </cell>
          <cell r="C63">
            <v>1.4</v>
          </cell>
          <cell r="D63" t="str">
            <v>Schweine</v>
          </cell>
        </row>
        <row r="64">
          <cell r="A64" t="str">
            <v>Zucht- und Mastschweine;
28 bis 115 kg LM; 180 kg Zuwachs je Platz, Universalfutter</v>
          </cell>
          <cell r="B64">
            <v>10.8</v>
          </cell>
          <cell r="C64">
            <v>5.5</v>
          </cell>
          <cell r="D64" t="str">
            <v>Schweine</v>
          </cell>
        </row>
        <row r="65">
          <cell r="A65" t="str">
            <v>Zucht- und Mastschweine;
29 bis 115 kg LM; 180 kg Zuwachs je Platz N/P Reduziert</v>
          </cell>
          <cell r="B65">
            <v>9</v>
          </cell>
          <cell r="C65">
            <v>4.5999999999999996</v>
          </cell>
          <cell r="D65" t="str">
            <v>Schweine</v>
          </cell>
        </row>
        <row r="66">
          <cell r="A66" t="str">
            <v>Zucht- und Mastschweine;
95 bis 135 kg LM; 240 kg Zuwachs je Platz p.a. Universalfutter</v>
          </cell>
          <cell r="B66">
            <v>15.4</v>
          </cell>
          <cell r="C66">
            <v>8.5</v>
          </cell>
          <cell r="D66" t="str">
            <v>Schweine</v>
          </cell>
        </row>
        <row r="67">
          <cell r="A67" t="str">
            <v>Zucht- und Mastschweine;
96 bis 135 kg LM; 240 kg Zuwachs je Platz p.a. N/P Reduziert</v>
          </cell>
          <cell r="B67">
            <v>13.3</v>
          </cell>
          <cell r="C67">
            <v>7.5</v>
          </cell>
          <cell r="D67" t="str">
            <v>Schweine</v>
          </cell>
        </row>
        <row r="68">
          <cell r="A68" t="str">
            <v>Zucht- und Mastschweine;
700 g Tageszunahme; 210 kg Zuwachs Universalfutter</v>
          </cell>
          <cell r="B68">
            <v>11.1</v>
          </cell>
          <cell r="C68">
            <v>4.8</v>
          </cell>
          <cell r="D68" t="str">
            <v>Schweine</v>
          </cell>
        </row>
        <row r="69">
          <cell r="A69" t="str">
            <v>Zucht- und Mastschweine;
7010 g Tageszunahme; 210 kg Zuwachs N/P reduziert</v>
          </cell>
          <cell r="B69">
            <v>10.7</v>
          </cell>
          <cell r="C69">
            <v>4.0999999999999996</v>
          </cell>
          <cell r="D69" t="str">
            <v>Schweine</v>
          </cell>
        </row>
        <row r="70">
          <cell r="A70" t="str">
            <v>Zucht- und Mastschweine;
700 g Tageszunahme; 210 kg Zuwachs stark N/P reduziert</v>
          </cell>
          <cell r="B70">
            <v>9.6</v>
          </cell>
          <cell r="C70">
            <v>3.7</v>
          </cell>
          <cell r="D70" t="str">
            <v>Schweine</v>
          </cell>
        </row>
        <row r="71">
          <cell r="A71" t="str">
            <v>Zucht- und Mastschweine;
750 g Tageszunahme; 223 kg Zuwachs Universalfutter</v>
          </cell>
          <cell r="B71">
            <v>11.4</v>
          </cell>
          <cell r="C71">
            <v>4.8</v>
          </cell>
          <cell r="D71" t="str">
            <v>Schweine</v>
          </cell>
        </row>
        <row r="72">
          <cell r="A72" t="str">
            <v>Zucht- und Mastschweine;
750 g Tageszunahme; 223 kg Zuwachs N/P reduziert</v>
          </cell>
          <cell r="B72">
            <v>10.9</v>
          </cell>
          <cell r="C72">
            <v>4.0999999999999996</v>
          </cell>
          <cell r="D72" t="str">
            <v>Schweine</v>
          </cell>
        </row>
        <row r="73">
          <cell r="A73" t="str">
            <v>Zucht- und Mastschweine;
750 g Tageszunahme; 223 kg Zuwachs stark N/P reduziert</v>
          </cell>
          <cell r="B73">
            <v>9.8000000000000007</v>
          </cell>
          <cell r="C73">
            <v>3.9</v>
          </cell>
          <cell r="D73" t="str">
            <v>Schweine</v>
          </cell>
        </row>
        <row r="74">
          <cell r="A74" t="str">
            <v>Zucht- und Mastschweine;
850 g Tageszunahme; 244 kg Zuwachs Universalfutter</v>
          </cell>
          <cell r="B74">
            <v>12.2</v>
          </cell>
          <cell r="C74">
            <v>5</v>
          </cell>
          <cell r="D74" t="str">
            <v>Schweine</v>
          </cell>
        </row>
        <row r="75">
          <cell r="A75" t="str">
            <v>Zucht- und Mastschweine;
850 g Tageszunahme; 244 kg Zuwachs N/P reduziert</v>
          </cell>
          <cell r="B75">
            <v>11.7</v>
          </cell>
          <cell r="C75">
            <v>4.4000000000000004</v>
          </cell>
          <cell r="D75" t="str">
            <v>Schweine</v>
          </cell>
        </row>
        <row r="76">
          <cell r="A76" t="str">
            <v>Zucht- und Mastschweine;
850 g Tageszunahme; 244 kg Zuwachs stark N/P reduziert</v>
          </cell>
          <cell r="B76">
            <v>10.6</v>
          </cell>
          <cell r="C76">
            <v>3.9</v>
          </cell>
          <cell r="D76" t="str">
            <v>Schweine</v>
          </cell>
        </row>
        <row r="77">
          <cell r="A77" t="str">
            <v>Zucht- und Mastschweine;
950 g Tageszunahme; 267 kg Zuwachs Universalfutter</v>
          </cell>
          <cell r="B77">
            <v>12.5</v>
          </cell>
          <cell r="C77">
            <v>5</v>
          </cell>
          <cell r="D77" t="str">
            <v>Schweine</v>
          </cell>
        </row>
        <row r="78">
          <cell r="A78" t="str">
            <v>Zucht- und Mastschweine;
950 g Tageszunahme; 267 kg Zuwachs N/P reduziert</v>
          </cell>
          <cell r="B78">
            <v>12</v>
          </cell>
          <cell r="C78">
            <v>4.4000000000000004</v>
          </cell>
          <cell r="D78" t="str">
            <v>Schweine</v>
          </cell>
        </row>
        <row r="79">
          <cell r="A79" t="str">
            <v>Zucht- und Mastschweine;
950 g Tageszunahme; 267 kg Zuwachs stark N/P reduziert</v>
          </cell>
          <cell r="B79">
            <v>10.8</v>
          </cell>
          <cell r="C79">
            <v>3.9</v>
          </cell>
          <cell r="D79" t="str">
            <v>Schweine</v>
          </cell>
        </row>
        <row r="80">
          <cell r="A80" t="str">
            <v>Pferdehaltung;
Reitpferde
500 – 600 kg LM Stallhaltung</v>
          </cell>
          <cell r="B80">
            <v>51.1</v>
          </cell>
          <cell r="C80">
            <v>23.4</v>
          </cell>
          <cell r="D80" t="str">
            <v>andere Tierarten</v>
          </cell>
        </row>
        <row r="81">
          <cell r="A81" t="str">
            <v>Pferdehaltung;
Reitpferde
500 – 600 kg LM Stall-/Weidehaltung</v>
          </cell>
          <cell r="B81">
            <v>53.6</v>
          </cell>
          <cell r="C81">
            <v>23.4</v>
          </cell>
          <cell r="D81" t="str">
            <v>andere Tierarten</v>
          </cell>
        </row>
        <row r="82">
          <cell r="A82" t="str">
            <v>Pferdehaltung;
Reitponys
300 kg LM;
leichte Arbeit Stallhaltung</v>
          </cell>
          <cell r="B82">
            <v>34.9</v>
          </cell>
          <cell r="C82">
            <v>16.5</v>
          </cell>
          <cell r="D82" t="str">
            <v>andere Tierarten</v>
          </cell>
        </row>
        <row r="83">
          <cell r="A83" t="str">
            <v>Pferdehaltung;
Reitponys
300 kg LM;
leichte Arbeit SStall-/Weidehaltung</v>
          </cell>
          <cell r="B83">
            <v>33.4</v>
          </cell>
          <cell r="C83">
            <v>15.3</v>
          </cell>
          <cell r="D83" t="str">
            <v>andere Tierarten</v>
          </cell>
        </row>
        <row r="84">
          <cell r="A84" t="str">
            <v>Pferdehaltung;
Großpferd 600 kg LM; Stall-/Weidehaltung; 0,5 Fohlen p.a.</v>
          </cell>
          <cell r="B84">
            <v>63.5</v>
          </cell>
          <cell r="C84">
            <v>28</v>
          </cell>
          <cell r="D84" t="str">
            <v>andere Tierarten</v>
          </cell>
        </row>
        <row r="85">
          <cell r="A85" t="str">
            <v>Pferdehaltung;
Pony 350 kg LM; Stall-/Weidehaltung; 0,5 Fohlen p.a.</v>
          </cell>
          <cell r="B85">
            <v>42.3</v>
          </cell>
          <cell r="C85">
            <v>18.399999999999999</v>
          </cell>
          <cell r="D85" t="str">
            <v>andere Tierarten</v>
          </cell>
        </row>
        <row r="86">
          <cell r="A86" t="str">
            <v>Pferdehaltung;
Großpferd; 365 kg Zuwachs; Stall/Weidehaltung; 6. - 36. Monat</v>
          </cell>
          <cell r="B86">
            <v>44.5</v>
          </cell>
          <cell r="C86">
            <v>18.899999999999999</v>
          </cell>
          <cell r="D86" t="str">
            <v>andere Tierarten</v>
          </cell>
        </row>
        <row r="87">
          <cell r="A87" t="str">
            <v>Pferdehaltung;
Pony; 150 kg Zuwachs; Stall-/Weidehaltung; 6. - 36. Monat</v>
          </cell>
          <cell r="B87">
            <v>31.6</v>
          </cell>
          <cell r="C87">
            <v>13.5</v>
          </cell>
          <cell r="D87" t="str">
            <v>andere Tierarten</v>
          </cell>
        </row>
        <row r="88">
          <cell r="A88" t="str">
            <v>Schaf- und Ziegenhaltung1,5 Lämmer/Schaf; 40 kg Zuwachs je Lamm, konventionell</v>
          </cell>
          <cell r="B88">
            <v>20.100000000000001</v>
          </cell>
          <cell r="C88">
            <v>6.2</v>
          </cell>
          <cell r="D88" t="str">
            <v>andere Tierarten</v>
          </cell>
        </row>
        <row r="89">
          <cell r="A89" t="str">
            <v>Schaf- und Ziegenhaltung1,1 Lämmer/Schaf; 40 kg Zuwachs je Lamm exensiv</v>
          </cell>
          <cell r="B89">
            <v>17.600000000000001</v>
          </cell>
          <cell r="C89">
            <v>5</v>
          </cell>
          <cell r="D89" t="str">
            <v>andere Tierarten</v>
          </cell>
        </row>
        <row r="90">
          <cell r="A90" t="str">
            <v>Schaf- und Ziegenhaltung 800 kg Milch/Ziege p.a.; 1,5 Lämmer je Ziege; 16 kg Zuwachs/Lamm mit Nachzucht</v>
          </cell>
          <cell r="B90">
            <v>15.2</v>
          </cell>
          <cell r="C90">
            <v>5.7</v>
          </cell>
          <cell r="D90" t="str">
            <v>andere Tierarten</v>
          </cell>
        </row>
        <row r="91">
          <cell r="A91" t="str">
            <v>Schaf- und Ziegenhaltung 45 kg Zuwachs je Produktionseinheit (1 Alttier mit 0,85 Kalb)</v>
          </cell>
          <cell r="D91" t="str">
            <v>andere Tierarten</v>
          </cell>
        </row>
        <row r="92">
          <cell r="A92" t="str">
            <v>Kaninchenhaltung 52 aufgezogene Jungtiere/ Häsin p.a. Aufzucht bis 0,6 kg LM</v>
          </cell>
          <cell r="B92">
            <v>2.6</v>
          </cell>
          <cell r="C92">
            <v>1.5</v>
          </cell>
          <cell r="D92" t="str">
            <v>andere Tierarten</v>
          </cell>
        </row>
        <row r="93">
          <cell r="A93" t="str">
            <v>Kaninchenhaltung 52 aufgezogene Jungtiere/ Häsin p.a.Aufzucht bis 3 kg LM</v>
          </cell>
          <cell r="B93">
            <v>9.6999999999999993</v>
          </cell>
          <cell r="C93">
            <v>5.4</v>
          </cell>
          <cell r="D93" t="str">
            <v>andere Tierarten</v>
          </cell>
        </row>
        <row r="94">
          <cell r="A94" t="str">
            <v>KaninchenhaltungMast 0,6 bis 3 kg LM; 14 kg Zuwachs/Platz</v>
          </cell>
          <cell r="B94">
            <v>0.7</v>
          </cell>
          <cell r="C94">
            <v>0.4</v>
          </cell>
          <cell r="D94" t="str">
            <v>andere Tierarten</v>
          </cell>
        </row>
        <row r="95">
          <cell r="A95" t="str">
            <v>GehegewildFleischerzeugung; 45 kg Zuwachs (1 Alttier mit 0,85 Kalb)</v>
          </cell>
          <cell r="B95">
            <v>21.6</v>
          </cell>
          <cell r="C95">
            <v>6.2</v>
          </cell>
          <cell r="D95" t="str">
            <v>andere Tierarten</v>
          </cell>
        </row>
        <row r="96">
          <cell r="A96" t="str">
            <v>Geflügelmast EiererzeugungJunghennenaufzucht 3,5 kg Zuwachs, Standardfutter</v>
          </cell>
          <cell r="B96">
            <v>0.26900000000000002</v>
          </cell>
          <cell r="C96">
            <v>0.17599999999999999</v>
          </cell>
          <cell r="D96" t="str">
            <v>andere Tierarten</v>
          </cell>
        </row>
        <row r="97">
          <cell r="A97" t="str">
            <v>Geflügelmast EiererzeugungJunghennenaufzucht 3,5 kg Zuwachs, N-/P-reduziert</v>
          </cell>
          <cell r="B97">
            <v>0.252</v>
          </cell>
          <cell r="C97">
            <v>0.151</v>
          </cell>
          <cell r="D97" t="str">
            <v>Geflügel</v>
          </cell>
        </row>
        <row r="98">
          <cell r="A98" t="str">
            <v>Geflügelmast Eiererzeugung;
Legehennenhaltung Standardfutter</v>
          </cell>
          <cell r="B98">
            <v>0.76400000000000001</v>
          </cell>
          <cell r="C98">
            <v>0.39600000000000002</v>
          </cell>
          <cell r="D98" t="str">
            <v>Geflügel</v>
          </cell>
        </row>
        <row r="99">
          <cell r="A99" t="str">
            <v>Geflügelmast Eiererzeugung;
Legehennenhaltung N-/P-reduziert</v>
          </cell>
          <cell r="B99">
            <v>0.73099999999999998</v>
          </cell>
          <cell r="C99">
            <v>0.34599999999999997</v>
          </cell>
          <cell r="D99" t="str">
            <v>Geflügel</v>
          </cell>
        </row>
        <row r="100">
          <cell r="A100" t="str">
            <v>Geflügelmast Eiererzeugung;
Hähnchenmast, Mast über 39 Tage; Standartfutter</v>
          </cell>
          <cell r="B100">
            <v>0.41299999999999998</v>
          </cell>
          <cell r="C100">
            <v>0.20799999999999999</v>
          </cell>
          <cell r="D100" t="str">
            <v>Geflügel</v>
          </cell>
        </row>
        <row r="101">
          <cell r="A101" t="str">
            <v>Geflügelmast Eiererzeugung;
Hähnchenmast, 2,6 kg Zuwachs/Tier N-/P-reduziert</v>
          </cell>
          <cell r="B101">
            <v>0.38500000000000001</v>
          </cell>
          <cell r="C101">
            <v>0.17599999999999999</v>
          </cell>
          <cell r="D101" t="str">
            <v>Geflügel</v>
          </cell>
        </row>
        <row r="102">
          <cell r="A102" t="str">
            <v>Geflügelmast Eiererzeugung;
Hähnchenmast, Mast über 34 bis 38 Tage; Standartfutter</v>
          </cell>
          <cell r="B102">
            <v>0.38800000000000001</v>
          </cell>
          <cell r="C102">
            <v>0.19</v>
          </cell>
          <cell r="D102" t="str">
            <v>Geflügel</v>
          </cell>
        </row>
        <row r="103">
          <cell r="A103" t="str">
            <v>Geflügelmast Eiererzeugung;
Hähnchenmast, 2,3 kg Zuwachs/Tier N-/P-reduziert</v>
          </cell>
          <cell r="B103">
            <v>0.35699999999999998</v>
          </cell>
          <cell r="C103">
            <v>0.17399999999999999</v>
          </cell>
          <cell r="D103" t="str">
            <v>Geflügel</v>
          </cell>
        </row>
        <row r="104">
          <cell r="A104" t="str">
            <v>Geflügelmast Eiererzeugung;
Hähnchenmast, Mast über 30 bis 33 Tage; Standartfutter</v>
          </cell>
          <cell r="B104">
            <v>0.32800000000000001</v>
          </cell>
          <cell r="C104">
            <v>0.17399999999999999</v>
          </cell>
          <cell r="D104" t="str">
            <v>Geflügel</v>
          </cell>
        </row>
        <row r="105">
          <cell r="A105" t="str">
            <v>Geflügelmast Eiererzeugung;
Hähnchenmast, 1,8 kg Zuwachs/Tier N-/P-reduziert</v>
          </cell>
          <cell r="B105">
            <v>0.311</v>
          </cell>
          <cell r="C105">
            <v>0.153</v>
          </cell>
          <cell r="D105" t="str">
            <v>Geflügel</v>
          </cell>
        </row>
        <row r="106">
          <cell r="A106" t="str">
            <v>Geflügelmast Eiererzeugung;
Hähnchenmast, Mast über 39 Tage; Standartfutter</v>
          </cell>
          <cell r="B106">
            <v>0.26700000000000002</v>
          </cell>
          <cell r="C106">
            <v>0.14199999999999999</v>
          </cell>
          <cell r="D106" t="str">
            <v>Geflügel</v>
          </cell>
        </row>
        <row r="107">
          <cell r="A107" t="str">
            <v>Geflügelmast Eiererzeugung;
Hähnchenmast, 1,55 kg Zuwachs/Tier N-/P-reduziert</v>
          </cell>
          <cell r="B107">
            <v>0.249</v>
          </cell>
          <cell r="C107">
            <v>0.121</v>
          </cell>
          <cell r="D107" t="str">
            <v>Geflügel</v>
          </cell>
        </row>
        <row r="108">
          <cell r="A108" t="str">
            <v>Geflügelmast Eiererzeugung;
Hähne, 22,1 kg Zuwachs; bis 21 Wochen Mast (56,4 kg Futterverbrauch je Tier), Standartfutter</v>
          </cell>
          <cell r="B108">
            <v>2.145</v>
          </cell>
          <cell r="C108">
            <v>1.2090000000000001</v>
          </cell>
          <cell r="D108" t="str">
            <v>Geflügel</v>
          </cell>
        </row>
        <row r="109">
          <cell r="A109" t="str">
            <v>Geflügelmast Eiererzeugung;
Hähne, 22,1 kg Zuwachs; bis 21 Wochen Mast (56,4 kg Futterverbrauch je Tier), N-/P-reduziert</v>
          </cell>
          <cell r="B109">
            <v>1.9910000000000001</v>
          </cell>
          <cell r="C109">
            <v>0.94099999999999995</v>
          </cell>
          <cell r="D109" t="str">
            <v>Geflügel</v>
          </cell>
        </row>
        <row r="110">
          <cell r="A110" t="str">
            <v>Geflügelmast Eiererzeugung;
Hennen 10,9 kg Zuwachs; 16 Wochen Mast (26,7 kg Futterverbrauch je Tier), Standardfutter</v>
          </cell>
          <cell r="B110">
            <v>1.42</v>
          </cell>
          <cell r="C110">
            <v>0.77400000000000002</v>
          </cell>
          <cell r="D110" t="str">
            <v>Geflügel</v>
          </cell>
        </row>
        <row r="111">
          <cell r="A111" t="str">
            <v>Geflügelmast Eiererzeugung;
Hennen 10,9 kg Zuwachs; 16 Wochen Mast (26,7 kg Futterverbrauch je Tier), N-/P-reduziert</v>
          </cell>
          <cell r="B111">
            <v>1.3420000000000001</v>
          </cell>
          <cell r="C111">
            <v>0.54300000000000004</v>
          </cell>
          <cell r="D111" t="str">
            <v>Geflügel</v>
          </cell>
        </row>
        <row r="112">
          <cell r="A112" t="str">
            <v>Geflügelmast Eiererzeugung;
Hähne ab der 6. Woche, Standardfutter</v>
          </cell>
          <cell r="B112">
            <v>2.468</v>
          </cell>
          <cell r="C112">
            <v>1.3720000000000001</v>
          </cell>
          <cell r="D112" t="str">
            <v>Geflügel</v>
          </cell>
        </row>
        <row r="113">
          <cell r="A113" t="str">
            <v>Geflügelmast Eiererzeugung;
Hähne ab der 6. Woche, N-/P-reduziert</v>
          </cell>
          <cell r="B113">
            <v>2.282</v>
          </cell>
          <cell r="C113">
            <v>1.044</v>
          </cell>
          <cell r="D113" t="str">
            <v>Geflügel</v>
          </cell>
        </row>
        <row r="114">
          <cell r="A114" t="str">
            <v>Geflügelmast Eiererzeugung;
Hennen ab der 6. Woche, Standardfutter</v>
          </cell>
          <cell r="B114">
            <v>1.6519999999999999</v>
          </cell>
          <cell r="C114">
            <v>0.92300000000000004</v>
          </cell>
          <cell r="D114" t="str">
            <v>Geflügel</v>
          </cell>
        </row>
        <row r="115">
          <cell r="A115" t="str">
            <v>Geflügelmast Eiererzeugung;
Hennen ab der 6. Woche, N-/P-reduziert</v>
          </cell>
          <cell r="B115">
            <v>1.542</v>
          </cell>
          <cell r="C115">
            <v>0.72599999999999998</v>
          </cell>
          <cell r="D115" t="str">
            <v>Geflügel</v>
          </cell>
        </row>
        <row r="116">
          <cell r="A116" t="str">
            <v>Geflügelmast Eiererzeugung;
gemischt geschlechtliche Mast; 50 % Hähne und 50% Hennen, Standardfutter</v>
          </cell>
          <cell r="B116">
            <v>1.6519999999999999</v>
          </cell>
          <cell r="C116">
            <v>0.92300000000000004</v>
          </cell>
          <cell r="D116" t="str">
            <v>Geflügel</v>
          </cell>
        </row>
        <row r="117">
          <cell r="A117" t="str">
            <v>Geflügelmast Eiererzeugung;
gemischt geschlechtliche Mast; 50 % Hähne und 50% Hennen, N-/P-reduziert</v>
          </cell>
          <cell r="B117">
            <v>1.542</v>
          </cell>
          <cell r="C117">
            <v>0.72599999999999998</v>
          </cell>
          <cell r="D117" t="str">
            <v>Geflügel</v>
          </cell>
        </row>
        <row r="118">
          <cell r="A118" t="str">
            <v>Geflügelmast Eiererzeugung;
Putenaufzucht bis 5 Wochen 20 % Hähne, 50 % Hennen, Standardfutter</v>
          </cell>
          <cell r="B118">
            <v>0.442</v>
          </cell>
          <cell r="C118">
            <v>0.28899999999999998</v>
          </cell>
          <cell r="D118" t="str">
            <v>Geflügel</v>
          </cell>
        </row>
        <row r="119">
          <cell r="A119" t="str">
            <v>Geflügelmast Eiererzeugung;
Pekingenten, 19,5 kg Zuwachs/Platz p.a.; 6,5 Durchgänge (3,0 kg Zuwachs je Tier)</v>
          </cell>
          <cell r="B119">
            <v>0.60499999999999998</v>
          </cell>
          <cell r="C119">
            <v>0.34399999999999997</v>
          </cell>
          <cell r="D119" t="str">
            <v>Geflügel</v>
          </cell>
        </row>
        <row r="120">
          <cell r="A120" t="str">
            <v>Geflügelmast Eiererzeugung;
Flugenten 15,4 kg Zuwachs/Platz p.a.; 4 Durchgänge; 2,7 kg weiblich, 5,0 kg männlich (w:m = 1:1)</v>
          </cell>
          <cell r="B120">
            <v>0.57599999999999996</v>
          </cell>
          <cell r="C120">
            <v>0.36699999999999999</v>
          </cell>
          <cell r="D120" t="str">
            <v>Geflügel</v>
          </cell>
        </row>
        <row r="121">
          <cell r="A121" t="str">
            <v>Geflügelmast Eiererzeugung;
Schnellmast, 5,0 kg Zuwachs/Tier</v>
          </cell>
          <cell r="B121">
            <v>0.23100000000000001</v>
          </cell>
          <cell r="C121">
            <v>0.13300000000000001</v>
          </cell>
          <cell r="D121" t="str">
            <v>Geflügel</v>
          </cell>
        </row>
        <row r="122">
          <cell r="A122" t="str">
            <v>Geflügelmast Eiererzeugung;
Mittelmast, 6,8 kg Zuwachs/Tier</v>
          </cell>
          <cell r="B122">
            <v>0.70199999999999996</v>
          </cell>
          <cell r="C122">
            <v>0.38700000000000001</v>
          </cell>
          <cell r="D122" t="str">
            <v>Geflügel</v>
          </cell>
        </row>
        <row r="123">
          <cell r="A123" t="str">
            <v>Geflügelmast Eiererzeugung;
Spät-/Weidemast, 7,8 kg Zuwachs/Tier</v>
          </cell>
          <cell r="B123">
            <v>1.0740000000000001</v>
          </cell>
          <cell r="C123">
            <v>0.33400000000000002</v>
          </cell>
          <cell r="D123" t="str">
            <v>Geflügel</v>
          </cell>
        </row>
        <row r="124">
          <cell r="A124" t="str">
            <v xml:space="preserve">Gänsemast, Schnellmast, 5,0 kg Zuwachs/Tier, </v>
          </cell>
          <cell r="B124">
            <v>0.23100000000000001</v>
          </cell>
          <cell r="C124">
            <v>0.13300000000000001</v>
          </cell>
          <cell r="D124" t="str">
            <v>Geflügel</v>
          </cell>
        </row>
        <row r="125">
          <cell r="A125" t="str">
            <v xml:space="preserve">Gänsemast, Mittelmast, 6,8 kg Zuwachs/Tier, </v>
          </cell>
          <cell r="B125">
            <v>0.70199999999999996</v>
          </cell>
          <cell r="C125">
            <v>0.38700000000000001</v>
          </cell>
          <cell r="D125" t="str">
            <v>Geflügel</v>
          </cell>
        </row>
        <row r="126">
          <cell r="A126" t="str">
            <v xml:space="preserve">Gänsemast, Spät-/Weidemast, 7,8 kg Zuwachs/Tier, </v>
          </cell>
          <cell r="B126">
            <v>1.0740000000000001</v>
          </cell>
          <cell r="C126">
            <v>0.33400000000000002</v>
          </cell>
          <cell r="D126" t="str">
            <v>Geflügel</v>
          </cell>
        </row>
      </sheetData>
      <sheetData sheetId="16">
        <row r="4">
          <cell r="A4" t="str">
            <v>Kälberaufzucht 0 bis 16 Wochen, 90 kg Zuwachs, 3 Durchgänge</v>
          </cell>
          <cell r="B4">
            <v>5.6</v>
          </cell>
          <cell r="C4">
            <v>2</v>
          </cell>
        </row>
        <row r="5">
          <cell r="A5" t="str">
            <v>Kuh-/Rinderhaltung; 
Grünlandb. Konventionell</v>
          </cell>
          <cell r="B5">
            <v>58</v>
          </cell>
          <cell r="C5">
            <v>17</v>
          </cell>
        </row>
        <row r="6">
          <cell r="A6" t="str">
            <v>Kuh-/Rinderhaltung; 
Grünlandb. Extensiv</v>
          </cell>
          <cell r="B6">
            <v>53</v>
          </cell>
          <cell r="C6">
            <v>16</v>
          </cell>
        </row>
        <row r="7">
          <cell r="A7" t="str">
            <v>Kuh-/Rinderhaltung; 
Ackerbaub. mit Weide</v>
          </cell>
          <cell r="B7">
            <v>48</v>
          </cell>
          <cell r="C7">
            <v>15</v>
          </cell>
        </row>
        <row r="8">
          <cell r="A8" t="str">
            <v>Kuh-/Rinderhaltung; 
Ackerbaub. Stallhaltung</v>
          </cell>
          <cell r="B8">
            <v>43</v>
          </cell>
          <cell r="C8">
            <v>14</v>
          </cell>
        </row>
        <row r="9">
          <cell r="A9" t="str">
            <v>Kuh-/Rinderhaltung; 
mittl. u. schwere R. Grünl. mit Weide 6000 kg</v>
          </cell>
          <cell r="B9">
            <v>108</v>
          </cell>
          <cell r="C9">
            <v>33</v>
          </cell>
        </row>
        <row r="10">
          <cell r="A10" t="str">
            <v>Kuh-/Rinderhaltung; 
mittl. u. schwere R. Grünl. mit Weide 8000 kg</v>
          </cell>
          <cell r="B10">
            <v>111</v>
          </cell>
          <cell r="C10">
            <v>34</v>
          </cell>
        </row>
        <row r="11">
          <cell r="A11" t="str">
            <v>Kuh-/Rinderhaltung; 
mittl. u. schwere R. Grünl. mit Weide 10000 kg</v>
          </cell>
          <cell r="B11">
            <v>113</v>
          </cell>
          <cell r="C11">
            <v>36</v>
          </cell>
        </row>
        <row r="12">
          <cell r="A12" t="str">
            <v>Kuh-/Rinderhaltung; 
mittl. u. schwere R. Grünl. ohne Weide 6000 kg</v>
          </cell>
          <cell r="B12">
            <v>98</v>
          </cell>
          <cell r="C12">
            <v>31</v>
          </cell>
        </row>
        <row r="13">
          <cell r="A13" t="str">
            <v>Kuh-/Rinderhaltung; 
mittl. u. schwere R. Grünl. ohne Weide 8000 kg</v>
          </cell>
          <cell r="B13">
            <v>98</v>
          </cell>
          <cell r="C13">
            <v>31</v>
          </cell>
        </row>
        <row r="14">
          <cell r="A14" t="str">
            <v>Kuh-/Rinderhaltung; 
mittl. u. schwere R. Grünl. ohne Weide 10000 kg</v>
          </cell>
          <cell r="B14">
            <v>101</v>
          </cell>
          <cell r="C14">
            <v>33</v>
          </cell>
        </row>
        <row r="15">
          <cell r="A15" t="str">
            <v>Kuh-/Rinderhaltung; 
Ackerfutterb.mit Weide 6000 kg</v>
          </cell>
          <cell r="B15">
            <v>86</v>
          </cell>
          <cell r="C15">
            <v>28</v>
          </cell>
        </row>
        <row r="16">
          <cell r="A16" t="str">
            <v>Kuh-/Rinderhaltung; 
Ackerfutterb.mit Weide 8000 kg</v>
          </cell>
          <cell r="B16">
            <v>93</v>
          </cell>
          <cell r="C16">
            <v>31</v>
          </cell>
        </row>
        <row r="17">
          <cell r="A17" t="str">
            <v>Kuh-/Rinderhaltung; 
Ackerfutterb.mit Weide 10000 kg</v>
          </cell>
          <cell r="B17">
            <v>98</v>
          </cell>
          <cell r="C17">
            <v>33</v>
          </cell>
        </row>
        <row r="18">
          <cell r="A18" t="str">
            <v>Kuh-/Rinderhaltung; 
Ackerfutterb.mit Weide 12000 kg</v>
          </cell>
          <cell r="B18">
            <v>101</v>
          </cell>
          <cell r="C18">
            <v>34</v>
          </cell>
        </row>
        <row r="19">
          <cell r="A19" t="str">
            <v>Kuh-/Rinderhaltung; 
Ackerfutterb. ohne Weide mit Heu 6000 kg</v>
          </cell>
          <cell r="B19">
            <v>77</v>
          </cell>
          <cell r="C19">
            <v>27</v>
          </cell>
        </row>
        <row r="20">
          <cell r="A20" t="str">
            <v>Kuh-/Rinderhaltung; 
Ackerfutterb. ohne Weide mit Heu 8000 kg</v>
          </cell>
          <cell r="B20">
            <v>84</v>
          </cell>
          <cell r="C20">
            <v>29</v>
          </cell>
        </row>
        <row r="21">
          <cell r="A21" t="str">
            <v>Kuh-/Rinderhaltung; 
Ackerfutterb. ohne Weide mit Heu 10000 kg</v>
          </cell>
          <cell r="B21">
            <v>89</v>
          </cell>
          <cell r="C21">
            <v>31</v>
          </cell>
        </row>
        <row r="22">
          <cell r="A22" t="str">
            <v>Kuh-/Rinderhaltung; 
Ackerfutterb. ohne Weide mit Heu 12000 kg</v>
          </cell>
          <cell r="B22">
            <v>94</v>
          </cell>
          <cell r="C22">
            <v>32</v>
          </cell>
        </row>
        <row r="23">
          <cell r="A23" t="str">
            <v>Kuh-/Rinderhaltung; 
Ackerfutterbaub. 5000 kg</v>
          </cell>
          <cell r="B23">
            <v>68</v>
          </cell>
          <cell r="C23">
            <v>22</v>
          </cell>
        </row>
        <row r="24">
          <cell r="A24" t="str">
            <v>Kuh-/Rinderhaltung; 
Ackerfutterbaub. 7000 kg</v>
          </cell>
          <cell r="B24">
            <v>75</v>
          </cell>
          <cell r="C24">
            <v>25</v>
          </cell>
        </row>
        <row r="25">
          <cell r="A25" t="str">
            <v>Kuh-/Rinderhaltung; 
Ackerfutterbaub. 9000 kg</v>
          </cell>
          <cell r="B25">
            <v>80</v>
          </cell>
          <cell r="C25">
            <v>27</v>
          </cell>
        </row>
        <row r="26">
          <cell r="A26" t="str">
            <v>Kuh-/Rinderhaltung; 
Mast von 50 bis 350 kg LM; 1,3 Umtriebe p.a.</v>
          </cell>
          <cell r="B26">
            <v>7</v>
          </cell>
          <cell r="C26">
            <v>2.9</v>
          </cell>
        </row>
        <row r="27">
          <cell r="A27" t="str">
            <v>Kuh-/Rinderhaltung; Kälbermast
50 bis 250 kg LM; 2,1 Umtriebe p.a.</v>
          </cell>
          <cell r="B27">
            <v>0.6</v>
          </cell>
          <cell r="C27">
            <v>0.4</v>
          </cell>
        </row>
        <row r="28">
          <cell r="A28" t="str">
            <v>Kuh-/Rinderhaltung; Kälbermast
50 bis 260 kg LM; 1,9 Umtriebe p.a.</v>
          </cell>
          <cell r="B28">
            <v>0.3</v>
          </cell>
          <cell r="C28">
            <v>0.1</v>
          </cell>
        </row>
        <row r="29">
          <cell r="A29" t="str">
            <v>Kuh-/Rinderhaltung; Fresseraufzucht
80 bis 210 kg LM; 2,7 Umtriebe p.a.</v>
          </cell>
          <cell r="B29">
            <v>6</v>
          </cell>
          <cell r="C29">
            <v>2.2999999999999998</v>
          </cell>
        </row>
        <row r="30">
          <cell r="A30" t="str">
            <v>Kuh-/Rinderhaltung; Fresseraufzucht
81 bis 210 kg LM; 2,7 Umtriebe p.a. N/P reduziert</v>
          </cell>
          <cell r="B30">
            <v>6</v>
          </cell>
          <cell r="C30">
            <v>2.2999999999999998</v>
          </cell>
        </row>
        <row r="31">
          <cell r="A31" t="str">
            <v>Kuh-/Rinderhaltung; Bullenmast
bis 675 kg LM (19 Monate) ab Kalb 45 kg LM</v>
          </cell>
          <cell r="B31">
            <v>19.600000000000001</v>
          </cell>
          <cell r="C31">
            <v>7.9</v>
          </cell>
        </row>
        <row r="32">
          <cell r="A32" t="str">
            <v>Kuh-/Rinderhaltung; Bullenmast
bis 750 kg LM ab Kalb 45 kg LM</v>
          </cell>
          <cell r="B32">
            <v>20.2</v>
          </cell>
          <cell r="C32">
            <v>8.1</v>
          </cell>
        </row>
        <row r="33">
          <cell r="A33" t="str">
            <v>Kuh-/Rinderhaltung; Bullenmast
bis 750 kg LM ab Kalb 80 kg LM</v>
          </cell>
          <cell r="B33">
            <v>21</v>
          </cell>
          <cell r="C33">
            <v>8.5</v>
          </cell>
        </row>
        <row r="34">
          <cell r="A34" t="str">
            <v>Kuh-/Rinderhaltung; Bullenmast
bis 750 kg LM ab Kalb 210 kg LM</v>
          </cell>
          <cell r="B34">
            <v>22.4</v>
          </cell>
          <cell r="C34">
            <v>9</v>
          </cell>
        </row>
        <row r="35">
          <cell r="A35" t="str">
            <v>Kuh-/Rinderhaltung; Mutterkuhhaltung
500 kg LM; 0,9 Kalb je Kuh p.a.; 6 Monate Säugezeit</v>
          </cell>
          <cell r="B35">
            <v>90</v>
          </cell>
          <cell r="C35">
            <v>27</v>
          </cell>
        </row>
        <row r="36">
          <cell r="A36" t="str">
            <v>Kuh-/Rinderhaltung; Mutterkuhhaltung
700 kg LM; 0,9 Kalb je Kuh p.a.; 9 Monate Säugezeit (230 kg Abs.gew.)</v>
          </cell>
          <cell r="B36">
            <v>108</v>
          </cell>
          <cell r="C36">
            <v>32</v>
          </cell>
        </row>
        <row r="37">
          <cell r="A37" t="str">
            <v>Kuh-/Rinderhaltung; Mutterkuhhaltung
700 kg LM; 0,9 Kalb je Kuh p.a.; (340 kg Abs.gew.)</v>
          </cell>
          <cell r="B37">
            <v>120</v>
          </cell>
          <cell r="C37">
            <v>36</v>
          </cell>
        </row>
        <row r="38">
          <cell r="A38" t="str">
            <v>Schaf- und Ziegenhaltung1,5 Lämmer/Schaf; 40 kg Zuwachs je Lamm, konventionell</v>
          </cell>
          <cell r="B38">
            <v>18.2</v>
          </cell>
          <cell r="C38">
            <v>5.3</v>
          </cell>
        </row>
        <row r="39">
          <cell r="A39" t="str">
            <v>Schaf- und Ziegenhaltung1,1 Lämmer/Schaf; 40 kg Zuwachs je Lamm exensiv</v>
          </cell>
          <cell r="B39">
            <v>17.3</v>
          </cell>
          <cell r="C39">
            <v>5</v>
          </cell>
        </row>
        <row r="40">
          <cell r="A40" t="str">
            <v>Schaf- und Ziegenhaltung800 kg Milch/Ziege p.a.; 1,5 Lämmer je Ziege; 16 kg Zuwachs/Lamm mit Nachzucht</v>
          </cell>
          <cell r="B40">
            <v>11.7</v>
          </cell>
          <cell r="C40">
            <v>3.8</v>
          </cell>
        </row>
        <row r="41">
          <cell r="A41" t="str">
            <v>Damtiere 
45 kg Zuwachs je Produktionseinheit (1 Alttier mit 0,85 Kalb)</v>
          </cell>
          <cell r="B41">
            <v>21.3</v>
          </cell>
          <cell r="C41">
            <v>6.1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nführung"/>
      <sheetName val="Bedienungshinweise"/>
      <sheetName val="A Betriebs- und Flächenangaben"/>
      <sheetName val="B Nährstoffe aus WD und C"/>
      <sheetName val="D Nährstoffvergleich und E"/>
      <sheetName val="Tabelle1"/>
      <sheetName val="Dunganfall NEU"/>
      <sheetName val="Nährstoffausscheidungen NEU"/>
      <sheetName val="Nährstoffausscheidungen"/>
      <sheetName val="Wirtschaftsdünger"/>
      <sheetName val="Leguminosen"/>
      <sheetName val="Pflanzliche Produkte"/>
      <sheetName val="unvermeidbare N-Überschüsse"/>
      <sheetName val="Handelsdünger"/>
      <sheetName val="B2 Nährstoffe aus WD und C2"/>
      <sheetName val="Grobfutter"/>
      <sheetName val="B Grobfut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C6" t="str">
            <v>Kälberaufzucht</v>
          </cell>
        </row>
        <row r="7">
          <cell r="C7" t="str">
            <v>Jungrinderaufzucht</v>
          </cell>
        </row>
        <row r="8">
          <cell r="C8" t="str">
            <v>Jungrinderaufzucht</v>
          </cell>
        </row>
        <row r="9">
          <cell r="C9" t="str">
            <v>Jungrinderaufzucht</v>
          </cell>
        </row>
        <row r="10">
          <cell r="C10" t="str">
            <v>Jungrinderaufzucht</v>
          </cell>
        </row>
        <row r="11">
          <cell r="C11" t="str">
            <v>Jungrinderaufzucht</v>
          </cell>
        </row>
        <row r="12">
          <cell r="C12" t="str">
            <v>Milcherzeugung; Leistung bezogen auf ECM (4,0 % Fett, 3,4 % Eiweiß); 0,9 Kalb</v>
          </cell>
        </row>
        <row r="13">
          <cell r="C13" t="str">
            <v>mittelschwere und schwere Rassen</v>
          </cell>
        </row>
        <row r="14">
          <cell r="C14" t="str">
            <v>mittelschwere und schwere Rassen</v>
          </cell>
        </row>
        <row r="15">
          <cell r="C15" t="str">
            <v>mittelschwere und schwere Rassen</v>
          </cell>
        </row>
        <row r="16">
          <cell r="C16" t="str">
            <v>mittelschwere und schwere Rassen</v>
          </cell>
        </row>
        <row r="17">
          <cell r="C17" t="str">
            <v>mittelschwere und schwere Rassen</v>
          </cell>
        </row>
        <row r="18">
          <cell r="C18" t="str">
            <v>mittelschwere und schwere Rassen</v>
          </cell>
        </row>
        <row r="19">
          <cell r="C19" t="str">
            <v>mittelschwere und schwere Rassen</v>
          </cell>
        </row>
        <row r="20">
          <cell r="C20" t="str">
            <v>mittelschwere und schwere Rassen</v>
          </cell>
        </row>
        <row r="21">
          <cell r="C21" t="str">
            <v>mittelschwere und schwere Rassen</v>
          </cell>
        </row>
        <row r="22">
          <cell r="C22" t="str">
            <v>mittelschwere und schwere Rassen</v>
          </cell>
        </row>
        <row r="23">
          <cell r="C23" t="str">
            <v>mittelschwere und schwere Rassen</v>
          </cell>
        </row>
        <row r="24">
          <cell r="C24" t="str">
            <v>mittelschwere und schwere Rassen</v>
          </cell>
        </row>
        <row r="25">
          <cell r="C25" t="str">
            <v>mittelschwere und schwere Rassen</v>
          </cell>
        </row>
        <row r="26">
          <cell r="C26" t="str">
            <v>mittelschwere und schwere Rassen</v>
          </cell>
        </row>
        <row r="27">
          <cell r="C27" t="str">
            <v>mittelschwere und schwere Rassen</v>
          </cell>
        </row>
        <row r="28">
          <cell r="C28" t="str">
            <v>leichte Rassen</v>
          </cell>
        </row>
        <row r="29">
          <cell r="C29" t="str">
            <v>leichte Rassen</v>
          </cell>
        </row>
        <row r="30">
          <cell r="C30" t="str">
            <v>leichte Rassen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en"/>
      <sheetName val="Betriebsdaten"/>
      <sheetName val="Stoffe"/>
      <sheetName val="Bezug 1"/>
      <sheetName val="Bezug 2"/>
      <sheetName val="Bezug 3"/>
      <sheetName val="Bezug 4"/>
      <sheetName val="Bezug 5"/>
      <sheetName val="Bezug 6"/>
      <sheetName val="Bezug 7"/>
      <sheetName val="Bezug 8"/>
      <sheetName val="Bezug 9"/>
      <sheetName val="Bezug 10"/>
      <sheetName val="Stoffstrombilanz"/>
      <sheetName val="Ermittlung Bilanzwert"/>
      <sheetName val="Dropdown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D7658-E824-452A-9C5C-038DE377988A}">
  <dimension ref="A1"/>
  <sheetViews>
    <sheetView tabSelected="1" zoomScale="130" zoomScaleNormal="130" workbookViewId="0">
      <selection activeCell="B126" sqref="B126"/>
    </sheetView>
  </sheetViews>
  <sheetFormatPr baseColWidth="10" defaultRowHeight="15" x14ac:dyDescent="0.25"/>
  <cols>
    <col min="1" max="16384" width="11.42578125" style="137"/>
  </cols>
  <sheetData/>
  <sheetProtection algorithmName="SHA-512" hashValue="ldvCc+3iimpKr7mDGjCAyxwGqafM2YPo6L3mEO3tYp8JGJoFxgb3DqsCBsSXOwMaoZaXyEyrn36fMfTP+PqVvA==" saltValue="diQ58j5tuSe0NI/172cevg==" spinCount="100000" sheet="1" objects="1" scenarios="1" selectLockedCells="1"/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A201"/>
  <sheetViews>
    <sheetView zoomScaleNormal="100" workbookViewId="0">
      <selection activeCell="B5" sqref="B5"/>
    </sheetView>
  </sheetViews>
  <sheetFormatPr baseColWidth="10" defaultRowHeight="15.75" x14ac:dyDescent="0.25"/>
  <cols>
    <col min="1" max="1" width="5.140625" style="22" bestFit="1" customWidth="1"/>
    <col min="2" max="2" width="18.7109375" style="22" customWidth="1"/>
    <col min="3" max="3" width="29" style="28" bestFit="1" customWidth="1"/>
    <col min="4" max="4" width="15.5703125" style="22" bestFit="1" customWidth="1"/>
    <col min="5" max="5" width="25.28515625" style="22" customWidth="1"/>
    <col min="6" max="6" width="24.140625" style="22" bestFit="1" customWidth="1"/>
    <col min="7" max="7" width="24.140625" style="22" customWidth="1"/>
    <col min="8" max="10" width="25.42578125" style="26" customWidth="1"/>
    <col min="11" max="11" width="40.42578125" style="26" bestFit="1" customWidth="1"/>
    <col min="12" max="12" width="40.140625" style="22" bestFit="1" customWidth="1"/>
    <col min="13" max="16" width="15.28515625" style="22" customWidth="1"/>
    <col min="17" max="17" width="27.140625" style="22" bestFit="1" customWidth="1"/>
    <col min="18" max="18" width="30.5703125" style="22" bestFit="1" customWidth="1"/>
    <col min="19" max="19" width="15.85546875" style="22" bestFit="1" customWidth="1"/>
    <col min="20" max="20" width="15.85546875" style="22" customWidth="1"/>
    <col min="21" max="21" width="16.140625" style="22" bestFit="1" customWidth="1"/>
    <col min="22" max="22" width="16.140625" style="22" customWidth="1"/>
    <col min="23" max="23" width="19.7109375" style="22" bestFit="1" customWidth="1"/>
    <col min="24" max="24" width="17" style="22" bestFit="1" customWidth="1"/>
    <col min="25" max="25" width="20.28515625" style="22" bestFit="1" customWidth="1"/>
    <col min="26" max="26" width="15.7109375" style="22" bestFit="1" customWidth="1"/>
    <col min="27" max="27" width="15.42578125" style="22" bestFit="1" customWidth="1"/>
    <col min="28" max="16384" width="11.42578125" style="22"/>
  </cols>
  <sheetData>
    <row r="1" spans="1:27" ht="85.5" customHeight="1" x14ac:dyDescent="0.25">
      <c r="A1" s="195" t="s">
        <v>315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7"/>
      <c r="AA1" s="158"/>
    </row>
    <row r="2" spans="1:27" ht="15" x14ac:dyDescent="0.25">
      <c r="A2" s="235" t="s">
        <v>322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7"/>
    </row>
    <row r="3" spans="1:27" ht="63" x14ac:dyDescent="0.25">
      <c r="A3" s="213" t="s">
        <v>2</v>
      </c>
      <c r="B3" s="215" t="s">
        <v>60</v>
      </c>
      <c r="C3" s="215" t="s">
        <v>316</v>
      </c>
      <c r="D3" s="185" t="s">
        <v>199</v>
      </c>
      <c r="E3" s="185" t="s">
        <v>220</v>
      </c>
      <c r="F3" s="185" t="s">
        <v>234</v>
      </c>
      <c r="G3" s="185" t="s">
        <v>324</v>
      </c>
      <c r="H3" s="128" t="s">
        <v>200</v>
      </c>
      <c r="I3" s="188" t="s">
        <v>295</v>
      </c>
      <c r="J3" s="40" t="s">
        <v>299</v>
      </c>
      <c r="K3" s="214" t="s">
        <v>305</v>
      </c>
      <c r="L3" s="214" t="s">
        <v>81</v>
      </c>
      <c r="M3" s="185" t="s">
        <v>201</v>
      </c>
      <c r="N3" s="185" t="s">
        <v>209</v>
      </c>
      <c r="O3" s="185" t="s">
        <v>210</v>
      </c>
      <c r="P3" s="185" t="s">
        <v>202</v>
      </c>
      <c r="Q3" s="128" t="s">
        <v>235</v>
      </c>
      <c r="R3" s="40" t="s">
        <v>279</v>
      </c>
      <c r="S3" s="184" t="s">
        <v>280</v>
      </c>
      <c r="T3" s="184" t="s">
        <v>280</v>
      </c>
      <c r="U3" s="187" t="s">
        <v>281</v>
      </c>
      <c r="V3" s="187" t="s">
        <v>294</v>
      </c>
      <c r="W3" s="187" t="s">
        <v>294</v>
      </c>
      <c r="X3" s="187" t="s">
        <v>297</v>
      </c>
      <c r="Y3" s="187" t="s">
        <v>298</v>
      </c>
      <c r="Z3" s="187" t="s">
        <v>309</v>
      </c>
      <c r="AA3" s="116" t="s">
        <v>310</v>
      </c>
    </row>
    <row r="4" spans="1:27" ht="45" customHeight="1" x14ac:dyDescent="0.25">
      <c r="A4" s="238"/>
      <c r="B4" s="216"/>
      <c r="C4" s="219"/>
      <c r="D4" s="186" t="s">
        <v>58</v>
      </c>
      <c r="E4" s="145" t="s">
        <v>318</v>
      </c>
      <c r="F4" s="186" t="s">
        <v>296</v>
      </c>
      <c r="G4" s="186" t="s">
        <v>308</v>
      </c>
      <c r="H4" s="128" t="s">
        <v>308</v>
      </c>
      <c r="I4" s="23" t="s">
        <v>308</v>
      </c>
      <c r="J4" s="41" t="s">
        <v>308</v>
      </c>
      <c r="K4" s="215"/>
      <c r="L4" s="215"/>
      <c r="M4" s="185" t="s">
        <v>317</v>
      </c>
      <c r="N4" s="185" t="s">
        <v>317</v>
      </c>
      <c r="O4" s="185" t="s">
        <v>317</v>
      </c>
      <c r="P4" s="185" t="s">
        <v>317</v>
      </c>
      <c r="Q4" s="128" t="s">
        <v>248</v>
      </c>
      <c r="R4" s="41" t="s">
        <v>248</v>
      </c>
      <c r="S4" s="186" t="s">
        <v>248</v>
      </c>
      <c r="T4" s="186" t="s">
        <v>203</v>
      </c>
      <c r="U4" s="186" t="s">
        <v>248</v>
      </c>
      <c r="V4" s="186" t="s">
        <v>203</v>
      </c>
      <c r="W4" s="186" t="s">
        <v>248</v>
      </c>
      <c r="X4" s="186" t="s">
        <v>296</v>
      </c>
      <c r="Y4" s="186" t="s">
        <v>248</v>
      </c>
      <c r="Z4" s="186" t="s">
        <v>248</v>
      </c>
      <c r="AA4" s="159" t="s">
        <v>248</v>
      </c>
    </row>
    <row r="5" spans="1:27" ht="17.25" customHeight="1" x14ac:dyDescent="0.25">
      <c r="A5" s="103">
        <v>1</v>
      </c>
      <c r="B5" s="32"/>
      <c r="C5" s="138"/>
      <c r="D5" s="55" t="str">
        <f>IF(C5="","",INDEX('Dokumentation (schlagbezogen)'!C:C,MATCH(C5,'Dokumentation (schlagbezogen)'!B:B,0)))</f>
        <v/>
      </c>
      <c r="E5" s="55" t="str">
        <f>IF(C5="","",IF(INDEX('Dokumentation (schlagbezogen)'!D:D,MATCH(C5,'Dokumentation (schlagbezogen)'!B:B,0))="","k.A.",INDEX('Dokumentation (schlagbezogen)'!D:D,MATCH(C5,'Dokumentation (schlagbezogen)'!B:B,0))))</f>
        <v/>
      </c>
      <c r="F5" s="55" t="str">
        <f>IF(C5="","",IF(E5="k.A.","Wert nicht ermittelt!",INDEX('Dokumentation (schlagbezogen)'!E:E,MATCH(C5,'Dokumentation (schlagbezogen)'!B:B,0))))</f>
        <v/>
      </c>
      <c r="G5" s="55" t="str">
        <f>IF(C5="","",IF(F5="Wert nicht ermittelt!",50,F5/D5))</f>
        <v/>
      </c>
      <c r="H5" s="30"/>
      <c r="I5" s="131" t="str">
        <f>IF(C5="","",IF(INDEX(Flächenverzeichnis!F:F,MATCH(C5,Flächenverzeichnis!A:A,0))="",30,IF(INDEX('P-Bedarfsermittlung'!D:D,MATCH(C5,'P-Bedarfsermittlung'!B:B,0))="A",30,IF(INDEX('P-Bedarfsermittlung'!D:D,MATCH(C5,'P-Bedarfsermittlung'!B:B,0))="B",20,10))))</f>
        <v/>
      </c>
      <c r="J5" s="132"/>
      <c r="K5" s="32"/>
      <c r="L5" s="31"/>
      <c r="M5" s="27" t="str">
        <f>IF(L5="","",IF(INDEX(Düngemittel!$D:$D,MATCH(Düngemaßnahmen!L5,Düngemittel!$B:$B,0))="",0,INDEX(Düngemittel!$D:$D,MATCH(Düngemaßnahmen!L5,Düngemittel!$B:$B,0))))</f>
        <v/>
      </c>
      <c r="N5" s="27" t="str">
        <f>IF(L5="","",IF(INDEX(Düngemittel!$F:$F,MATCH(Düngemaßnahmen!L5,Düngemittel!$B:$B,0))="","k.A.",INDEX(Düngemittel!$F:$F,MATCH(Düngemaßnahmen!L5,Düngemittel!$B:$B,0))))</f>
        <v/>
      </c>
      <c r="O5" s="27" t="str">
        <f>IF(L5="","",IF(INDEX(Düngemittel!$E:$E,MATCH(Düngemaßnahmen!L5,Düngemittel!$B:$B,0))="","k.A.",INDEX(Düngemittel!$E:$E,MATCH(Düngemaßnahmen!L5,Düngemittel!$B:$B,0))))</f>
        <v/>
      </c>
      <c r="P5" s="27" t="str">
        <f>IF(L5="","",IF(INDEX(Düngemittel!$G:$G,MATCH(Düngemaßnahmen!L5,Düngemittel!$B:$B,0))="",0,INDEX(Düngemittel!$G:$G,MATCH(Düngemaßnahmen!L5,Düngemittel!$B:$B,0))))</f>
        <v/>
      </c>
      <c r="Q5" s="140" t="str">
        <f>IF(OR(L5="",C5=""),"",IF(AND(C5="",H5=""),"",IF(H5="",0,IF(OR(M5=0,M5="k.A."),"Wert nicht ermittelbar!",((H5/M5)*D5)*1000))))</f>
        <v/>
      </c>
      <c r="R5" s="141" t="str">
        <f>IF(OR(L5="",C5=""),"",IF(AND(C5="",J5=""),"",IF(OR(J5="",J5=0),0,IF(OR(P5=0,P5="k.A."),"Wert nicht ermittelbar!",((J5/P5)*D5)*1000))))</f>
        <v/>
      </c>
      <c r="S5" s="25" t="str">
        <f>IF(OR(Q5="Wert nicht ermittelbar!",Q5="",P5="",P5="k.A."),"",Q5*(P5/1000))</f>
        <v/>
      </c>
      <c r="T5" s="25" t="str">
        <f t="shared" ref="T5:T36" si="0">IF(OR(S5="",D5=""),"",S5/D5)</f>
        <v/>
      </c>
      <c r="U5" s="25" t="str">
        <f>IF(OR(R5="Wert nicht ermittelbar!",R5="",P5="",P5="k.A."),"",R5*(P5/1000))</f>
        <v/>
      </c>
      <c r="V5" s="25" t="str">
        <f>IF(OR(J5="",R5="Wert nicht ermittelbar!",R5="",P5="",P5="k.A."),"",(R5*(M5/1000))/D5)</f>
        <v/>
      </c>
      <c r="W5" s="25" t="str">
        <f>IF(OR(J5="",R5="Wert nicht ermittelbar!",R5="",P5="",P5="k.A."),"",R5*(M5/1000))</f>
        <v/>
      </c>
      <c r="X5" s="142"/>
      <c r="Y5" s="142"/>
      <c r="Z5" s="139" t="str">
        <f>IF(L5="","",IF(AND(X5="",Y5=""),"",IF(Y5&gt;X5,(Y5/1000)*M5,(X5/1000)*M5)))</f>
        <v/>
      </c>
      <c r="AA5" s="160" t="str">
        <f>IF(L5="","",IF(AND(X5="",Y5=""),"",IF(Y5&gt;X5,(Y5/1000)*P5,(X5/1000)*P5)))</f>
        <v/>
      </c>
    </row>
    <row r="6" spans="1:27" ht="17.25" customHeight="1" x14ac:dyDescent="0.25">
      <c r="A6" s="103">
        <v>2</v>
      </c>
      <c r="B6" s="32"/>
      <c r="C6" s="138"/>
      <c r="D6" s="55" t="str">
        <f>IF(C6="","",INDEX('Dokumentation (schlagbezogen)'!C:C,MATCH(C6,'Dokumentation (schlagbezogen)'!B:B,0)))</f>
        <v/>
      </c>
      <c r="E6" s="55" t="str">
        <f>IF(C6="","",IF(INDEX('Dokumentation (schlagbezogen)'!D:D,MATCH(C6,'Dokumentation (schlagbezogen)'!B:B,0))="","k.A.",INDEX('Dokumentation (schlagbezogen)'!D:D,MATCH(C6,'Dokumentation (schlagbezogen)'!B:B,0))))</f>
        <v/>
      </c>
      <c r="F6" s="55" t="str">
        <f>IF(C6="","",IF(E6="k.A.","Wert nicht ermittelt!",INDEX('Dokumentation (schlagbezogen)'!E:E,MATCH(C6,'Dokumentation (schlagbezogen)'!B:B,0))))</f>
        <v/>
      </c>
      <c r="G6" s="55" t="str">
        <f t="shared" ref="G6:G69" si="1">IF(C6="","",IF(F6="Wert nicht ermittelt!",50,F6/D6))</f>
        <v/>
      </c>
      <c r="H6" s="30"/>
      <c r="I6" s="131" t="str">
        <f>IF(C6="","",IF(INDEX(Flächenverzeichnis!F:F,MATCH(C6,Flächenverzeichnis!A:A,0))="",30,IF(INDEX('P-Bedarfsermittlung'!D:D,MATCH(C6,'P-Bedarfsermittlung'!B:B,0))="A",30,IF(INDEX('P-Bedarfsermittlung'!D:D,MATCH(C6,'P-Bedarfsermittlung'!B:B,0))="B",20,10))))</f>
        <v/>
      </c>
      <c r="J6" s="132"/>
      <c r="K6" s="32"/>
      <c r="L6" s="31"/>
      <c r="M6" s="27" t="str">
        <f>IF(L6="","",IF(INDEX(Düngemittel!$D:$D,MATCH(Düngemaßnahmen!L6,Düngemittel!$B:$B,0))="",0,INDEX(Düngemittel!$D:$D,MATCH(Düngemaßnahmen!L6,Düngemittel!$B:$B,0))))</f>
        <v/>
      </c>
      <c r="N6" s="27" t="str">
        <f>IF(L6="","",IF(INDEX(Düngemittel!$F:$F,MATCH(Düngemaßnahmen!L6,Düngemittel!$B:$B,0))="","k.A.",INDEX(Düngemittel!$F:$F,MATCH(Düngemaßnahmen!L6,Düngemittel!$B:$B,0))))</f>
        <v/>
      </c>
      <c r="O6" s="27" t="str">
        <f>IF(L6="","",IF(INDEX(Düngemittel!$E:$E,MATCH(Düngemaßnahmen!L6,Düngemittel!$B:$B,0))="","k.A.",INDEX(Düngemittel!$E:$E,MATCH(Düngemaßnahmen!L6,Düngemittel!$B:$B,0))))</f>
        <v/>
      </c>
      <c r="P6" s="27" t="str">
        <f>IF(L6="","",IF(INDEX(Düngemittel!$G:$G,MATCH(Düngemaßnahmen!L6,Düngemittel!$B:$B,0))="",0,INDEX(Düngemittel!$G:$G,MATCH(Düngemaßnahmen!L6,Düngemittel!$B:$B,0))))</f>
        <v/>
      </c>
      <c r="Q6" s="140" t="str">
        <f t="shared" ref="Q6:Q69" si="2">IF(OR(L6="",C6=""),"",IF(AND(C6="",H6=""),"",IF(H6="",0,IF(OR(M6=0,M6="k.A."),"Wert nicht ermittelbar!",((H6/M6)*D6)*1000))))</f>
        <v/>
      </c>
      <c r="R6" s="141" t="str">
        <f t="shared" ref="R6:R69" si="3">IF(OR(L6="",C6=""),"",IF(AND(C6="",J6=""),"",IF(OR(J6="",J6=0),0,IF(OR(P6=0,P6="k.A."),"Wert nicht ermittelbar!",((J6/P6)*D6)*1000))))</f>
        <v/>
      </c>
      <c r="S6" s="25" t="str">
        <f t="shared" ref="S6:S69" si="4">IF(OR(Q6="Wert nicht ermittelbar!",Q6="",P6="",P6="k.A."),"",Q6*(P6/1000))</f>
        <v/>
      </c>
      <c r="T6" s="25" t="str">
        <f t="shared" si="0"/>
        <v/>
      </c>
      <c r="U6" s="25" t="str">
        <f t="shared" ref="U6:U69" si="5">IF(OR(R6="Wert nicht ermittelbar!",R6="",P6="",P6="k.A."),"",R6*(P6/1000))</f>
        <v/>
      </c>
      <c r="V6" s="25" t="str">
        <f t="shared" ref="V6:V69" si="6">IF(OR(J6="",R6="Wert nicht ermittelbar!",R6="",P6="",P6="k.A."),"",(R6*(M6/1000))/D6)</f>
        <v/>
      </c>
      <c r="W6" s="25" t="str">
        <f t="shared" ref="W6:W69" si="7">IF(OR(J6="",R6="Wert nicht ermittelbar!",R6="",P6="",P6="k.A."),"",R6*(M6/1000))</f>
        <v/>
      </c>
      <c r="X6" s="142"/>
      <c r="Y6" s="142"/>
      <c r="Z6" s="139" t="str">
        <f t="shared" ref="Z6:Z69" si="8">IF(L6="","",IF(AND(X6="",Y6=""),"",IF(Y6&gt;X6,(Y6/1000)*M6,(X6/1000)*M6)))</f>
        <v/>
      </c>
      <c r="AA6" s="160" t="str">
        <f t="shared" ref="AA6:AA69" si="9">IF(L6="","",IF(AND(X6="",Y6=""),"",IF(Y6&gt;X6,(Y6/1000)*P6,(X6/1000)*P6)))</f>
        <v/>
      </c>
    </row>
    <row r="7" spans="1:27" ht="17.25" customHeight="1" x14ac:dyDescent="0.25">
      <c r="A7" s="103">
        <v>3</v>
      </c>
      <c r="B7" s="32"/>
      <c r="C7" s="138"/>
      <c r="D7" s="55" t="str">
        <f>IF(C7="","",INDEX('Dokumentation (schlagbezogen)'!C:C,MATCH(C7,'Dokumentation (schlagbezogen)'!B:B,0)))</f>
        <v/>
      </c>
      <c r="E7" s="55" t="str">
        <f>IF(C7="","",IF(INDEX('Dokumentation (schlagbezogen)'!D:D,MATCH(C7,'Dokumentation (schlagbezogen)'!B:B,0))="","k.A.",INDEX('Dokumentation (schlagbezogen)'!D:D,MATCH(C7,'Dokumentation (schlagbezogen)'!B:B,0))))</f>
        <v/>
      </c>
      <c r="F7" s="55" t="str">
        <f>IF(C7="","",IF(E7="k.A.","Wert nicht ermittelt!",INDEX('Dokumentation (schlagbezogen)'!E:E,MATCH(C7,'Dokumentation (schlagbezogen)'!B:B,0))))</f>
        <v/>
      </c>
      <c r="G7" s="55" t="str">
        <f t="shared" si="1"/>
        <v/>
      </c>
      <c r="H7" s="30"/>
      <c r="I7" s="131" t="str">
        <f>IF(C7="","",IF(INDEX(Flächenverzeichnis!F:F,MATCH(C7,Flächenverzeichnis!A:A,0))="",30,IF(INDEX('P-Bedarfsermittlung'!D:D,MATCH(C7,'P-Bedarfsermittlung'!B:B,0))="A",30,IF(INDEX('P-Bedarfsermittlung'!D:D,MATCH(C7,'P-Bedarfsermittlung'!B:B,0))="B",20,10))))</f>
        <v/>
      </c>
      <c r="J7" s="132"/>
      <c r="K7" s="32"/>
      <c r="L7" s="31"/>
      <c r="M7" s="27" t="str">
        <f>IF(L7="","",IF(INDEX(Düngemittel!$D:$D,MATCH(Düngemaßnahmen!L7,Düngemittel!$B:$B,0))="",0,INDEX(Düngemittel!$D:$D,MATCH(Düngemaßnahmen!L7,Düngemittel!$B:$B,0))))</f>
        <v/>
      </c>
      <c r="N7" s="27" t="str">
        <f>IF(L7="","",IF(INDEX(Düngemittel!$F:$F,MATCH(Düngemaßnahmen!L7,Düngemittel!$B:$B,0))="","k.A.",INDEX(Düngemittel!$F:$F,MATCH(Düngemaßnahmen!L7,Düngemittel!$B:$B,0))))</f>
        <v/>
      </c>
      <c r="O7" s="27" t="str">
        <f>IF(L7="","",IF(INDEX(Düngemittel!$E:$E,MATCH(Düngemaßnahmen!L7,Düngemittel!$B:$B,0))="","k.A.",INDEX(Düngemittel!$E:$E,MATCH(Düngemaßnahmen!L7,Düngemittel!$B:$B,0))))</f>
        <v/>
      </c>
      <c r="P7" s="27" t="str">
        <f>IF(L7="","",IF(INDEX(Düngemittel!$G:$G,MATCH(Düngemaßnahmen!L7,Düngemittel!$B:$B,0))="",0,INDEX(Düngemittel!$G:$G,MATCH(Düngemaßnahmen!L7,Düngemittel!$B:$B,0))))</f>
        <v/>
      </c>
      <c r="Q7" s="140" t="str">
        <f t="shared" si="2"/>
        <v/>
      </c>
      <c r="R7" s="141" t="str">
        <f t="shared" si="3"/>
        <v/>
      </c>
      <c r="S7" s="25" t="str">
        <f t="shared" si="4"/>
        <v/>
      </c>
      <c r="T7" s="25" t="str">
        <f t="shared" si="0"/>
        <v/>
      </c>
      <c r="U7" s="25" t="str">
        <f t="shared" si="5"/>
        <v/>
      </c>
      <c r="V7" s="25" t="str">
        <f t="shared" si="6"/>
        <v/>
      </c>
      <c r="W7" s="25" t="str">
        <f t="shared" si="7"/>
        <v/>
      </c>
      <c r="X7" s="142"/>
      <c r="Y7" s="142"/>
      <c r="Z7" s="139" t="str">
        <f t="shared" si="8"/>
        <v/>
      </c>
      <c r="AA7" s="160" t="str">
        <f t="shared" si="9"/>
        <v/>
      </c>
    </row>
    <row r="8" spans="1:27" ht="17.25" customHeight="1" x14ac:dyDescent="0.25">
      <c r="A8" s="103">
        <v>4</v>
      </c>
      <c r="B8" s="32"/>
      <c r="C8" s="138"/>
      <c r="D8" s="55" t="str">
        <f>IF(C8="","",INDEX('Dokumentation (schlagbezogen)'!C:C,MATCH(C8,'Dokumentation (schlagbezogen)'!B:B,0)))</f>
        <v/>
      </c>
      <c r="E8" s="55" t="str">
        <f>IF(C8="","",IF(INDEX('Dokumentation (schlagbezogen)'!D:D,MATCH(C8,'Dokumentation (schlagbezogen)'!B:B,0))="","k.A.",INDEX('Dokumentation (schlagbezogen)'!D:D,MATCH(C8,'Dokumentation (schlagbezogen)'!B:B,0))))</f>
        <v/>
      </c>
      <c r="F8" s="55" t="str">
        <f>IF(C8="","",IF(E8="k.A.","Wert nicht ermittelt!",INDEX('Dokumentation (schlagbezogen)'!E:E,MATCH(C8,'Dokumentation (schlagbezogen)'!B:B,0))))</f>
        <v/>
      </c>
      <c r="G8" s="55" t="str">
        <f t="shared" si="1"/>
        <v/>
      </c>
      <c r="H8" s="30"/>
      <c r="I8" s="131" t="str">
        <f>IF(C8="","",IF(INDEX(Flächenverzeichnis!F:F,MATCH(C8,Flächenverzeichnis!A:A,0))="",30,IF(INDEX('P-Bedarfsermittlung'!D:D,MATCH(C8,'P-Bedarfsermittlung'!B:B,0))="A",30,IF(INDEX('P-Bedarfsermittlung'!D:D,MATCH(C8,'P-Bedarfsermittlung'!B:B,0))="B",20,10))))</f>
        <v/>
      </c>
      <c r="J8" s="132"/>
      <c r="K8" s="32"/>
      <c r="L8" s="31"/>
      <c r="M8" s="27" t="str">
        <f>IF(L8="","",IF(INDEX(Düngemittel!$D:$D,MATCH(Düngemaßnahmen!L8,Düngemittel!$B:$B,0))="",0,INDEX(Düngemittel!$D:$D,MATCH(Düngemaßnahmen!L8,Düngemittel!$B:$B,0))))</f>
        <v/>
      </c>
      <c r="N8" s="27" t="str">
        <f>IF(L8="","",IF(INDEX(Düngemittel!$F:$F,MATCH(Düngemaßnahmen!L8,Düngemittel!$B:$B,0))="","k.A.",INDEX(Düngemittel!$F:$F,MATCH(Düngemaßnahmen!L8,Düngemittel!$B:$B,0))))</f>
        <v/>
      </c>
      <c r="O8" s="27" t="str">
        <f>IF(L8="","",IF(INDEX(Düngemittel!$E:$E,MATCH(Düngemaßnahmen!L8,Düngemittel!$B:$B,0))="","k.A.",INDEX(Düngemittel!$E:$E,MATCH(Düngemaßnahmen!L8,Düngemittel!$B:$B,0))))</f>
        <v/>
      </c>
      <c r="P8" s="27" t="str">
        <f>IF(L8="","",IF(INDEX(Düngemittel!$G:$G,MATCH(Düngemaßnahmen!L8,Düngemittel!$B:$B,0))="",0,INDEX(Düngemittel!$G:$G,MATCH(Düngemaßnahmen!L8,Düngemittel!$B:$B,0))))</f>
        <v/>
      </c>
      <c r="Q8" s="140" t="str">
        <f t="shared" si="2"/>
        <v/>
      </c>
      <c r="R8" s="141" t="str">
        <f t="shared" si="3"/>
        <v/>
      </c>
      <c r="S8" s="25" t="str">
        <f t="shared" si="4"/>
        <v/>
      </c>
      <c r="T8" s="25" t="str">
        <f t="shared" si="0"/>
        <v/>
      </c>
      <c r="U8" s="25" t="str">
        <f t="shared" si="5"/>
        <v/>
      </c>
      <c r="V8" s="25" t="str">
        <f t="shared" si="6"/>
        <v/>
      </c>
      <c r="W8" s="25" t="str">
        <f t="shared" si="7"/>
        <v/>
      </c>
      <c r="X8" s="142"/>
      <c r="Y8" s="142"/>
      <c r="Z8" s="139" t="str">
        <f t="shared" si="8"/>
        <v/>
      </c>
      <c r="AA8" s="160" t="str">
        <f t="shared" si="9"/>
        <v/>
      </c>
    </row>
    <row r="9" spans="1:27" ht="17.25" customHeight="1" x14ac:dyDescent="0.25">
      <c r="A9" s="103">
        <v>5</v>
      </c>
      <c r="B9" s="32"/>
      <c r="C9" s="138"/>
      <c r="D9" s="55" t="str">
        <f>IF(C9="","",INDEX('Dokumentation (schlagbezogen)'!C:C,MATCH(C9,'Dokumentation (schlagbezogen)'!B:B,0)))</f>
        <v/>
      </c>
      <c r="E9" s="55" t="str">
        <f>IF(C9="","",IF(INDEX('Dokumentation (schlagbezogen)'!D:D,MATCH(C9,'Dokumentation (schlagbezogen)'!B:B,0))="","k.A.",INDEX('Dokumentation (schlagbezogen)'!D:D,MATCH(C9,'Dokumentation (schlagbezogen)'!B:B,0))))</f>
        <v/>
      </c>
      <c r="F9" s="55" t="str">
        <f>IF(C9="","",IF(E9="k.A.","Wert nicht ermittelt!",INDEX('Dokumentation (schlagbezogen)'!E:E,MATCH(C9,'Dokumentation (schlagbezogen)'!B:B,0))))</f>
        <v/>
      </c>
      <c r="G9" s="55" t="str">
        <f t="shared" si="1"/>
        <v/>
      </c>
      <c r="H9" s="30"/>
      <c r="I9" s="131" t="str">
        <f>IF(C9="","",IF(INDEX(Flächenverzeichnis!F:F,MATCH(C9,Flächenverzeichnis!A:A,0))="",30,IF(INDEX('P-Bedarfsermittlung'!D:D,MATCH(C9,'P-Bedarfsermittlung'!B:B,0))="A",30,IF(INDEX('P-Bedarfsermittlung'!D:D,MATCH(C9,'P-Bedarfsermittlung'!B:B,0))="B",20,10))))</f>
        <v/>
      </c>
      <c r="J9" s="132"/>
      <c r="K9" s="32"/>
      <c r="L9" s="31"/>
      <c r="M9" s="27" t="str">
        <f>IF(L9="","",IF(INDEX(Düngemittel!$D:$D,MATCH(Düngemaßnahmen!L9,Düngemittel!$B:$B,0))="",0,INDEX(Düngemittel!$D:$D,MATCH(Düngemaßnahmen!L9,Düngemittel!$B:$B,0))))</f>
        <v/>
      </c>
      <c r="N9" s="27" t="str">
        <f>IF(L9="","",IF(INDEX(Düngemittel!$F:$F,MATCH(Düngemaßnahmen!L9,Düngemittel!$B:$B,0))="","k.A.",INDEX(Düngemittel!$F:$F,MATCH(Düngemaßnahmen!L9,Düngemittel!$B:$B,0))))</f>
        <v/>
      </c>
      <c r="O9" s="27" t="str">
        <f>IF(L9="","",IF(INDEX(Düngemittel!$E:$E,MATCH(Düngemaßnahmen!L9,Düngemittel!$B:$B,0))="","k.A.",INDEX(Düngemittel!$E:$E,MATCH(Düngemaßnahmen!L9,Düngemittel!$B:$B,0))))</f>
        <v/>
      </c>
      <c r="P9" s="27" t="str">
        <f>IF(L9="","",IF(INDEX(Düngemittel!$G:$G,MATCH(Düngemaßnahmen!L9,Düngemittel!$B:$B,0))="",0,INDEX(Düngemittel!$G:$G,MATCH(Düngemaßnahmen!L9,Düngemittel!$B:$B,0))))</f>
        <v/>
      </c>
      <c r="Q9" s="140" t="str">
        <f t="shared" si="2"/>
        <v/>
      </c>
      <c r="R9" s="141" t="str">
        <f t="shared" si="3"/>
        <v/>
      </c>
      <c r="S9" s="25" t="str">
        <f t="shared" si="4"/>
        <v/>
      </c>
      <c r="T9" s="25" t="str">
        <f t="shared" si="0"/>
        <v/>
      </c>
      <c r="U9" s="25" t="str">
        <f t="shared" si="5"/>
        <v/>
      </c>
      <c r="V9" s="25" t="str">
        <f t="shared" si="6"/>
        <v/>
      </c>
      <c r="W9" s="25" t="str">
        <f t="shared" si="7"/>
        <v/>
      </c>
      <c r="X9" s="142"/>
      <c r="Y9" s="142"/>
      <c r="Z9" s="139" t="str">
        <f t="shared" si="8"/>
        <v/>
      </c>
      <c r="AA9" s="160" t="str">
        <f t="shared" si="9"/>
        <v/>
      </c>
    </row>
    <row r="10" spans="1:27" ht="17.25" customHeight="1" x14ac:dyDescent="0.25">
      <c r="A10" s="103">
        <v>6</v>
      </c>
      <c r="B10" s="32"/>
      <c r="C10" s="138"/>
      <c r="D10" s="55" t="str">
        <f>IF(C10="","",INDEX('Dokumentation (schlagbezogen)'!C:C,MATCH(C10,'Dokumentation (schlagbezogen)'!B:B,0)))</f>
        <v/>
      </c>
      <c r="E10" s="55" t="str">
        <f>IF(C10="","",IF(INDEX('Dokumentation (schlagbezogen)'!D:D,MATCH(C10,'Dokumentation (schlagbezogen)'!B:B,0))="","k.A.",INDEX('Dokumentation (schlagbezogen)'!D:D,MATCH(C10,'Dokumentation (schlagbezogen)'!B:B,0))))</f>
        <v/>
      </c>
      <c r="F10" s="55" t="str">
        <f>IF(C10="","",IF(E10="k.A.","Wert nicht ermittelt!",INDEX('Dokumentation (schlagbezogen)'!E:E,MATCH(C10,'Dokumentation (schlagbezogen)'!B:B,0))))</f>
        <v/>
      </c>
      <c r="G10" s="55" t="str">
        <f t="shared" si="1"/>
        <v/>
      </c>
      <c r="H10" s="30"/>
      <c r="I10" s="131" t="str">
        <f>IF(C10="","",IF(INDEX(Flächenverzeichnis!F:F,MATCH(C10,Flächenverzeichnis!A:A,0))="",30,IF(INDEX('P-Bedarfsermittlung'!D:D,MATCH(C10,'P-Bedarfsermittlung'!B:B,0))="A",30,IF(INDEX('P-Bedarfsermittlung'!D:D,MATCH(C10,'P-Bedarfsermittlung'!B:B,0))="B",20,10))))</f>
        <v/>
      </c>
      <c r="J10" s="132"/>
      <c r="K10" s="32"/>
      <c r="L10" s="31"/>
      <c r="M10" s="27" t="str">
        <f>IF(L10="","",IF(INDEX(Düngemittel!$D:$D,MATCH(Düngemaßnahmen!L10,Düngemittel!$B:$B,0))="",0,INDEX(Düngemittel!$D:$D,MATCH(Düngemaßnahmen!L10,Düngemittel!$B:$B,0))))</f>
        <v/>
      </c>
      <c r="N10" s="27" t="str">
        <f>IF(L10="","",IF(INDEX(Düngemittel!$F:$F,MATCH(Düngemaßnahmen!L10,Düngemittel!$B:$B,0))="","k.A.",INDEX(Düngemittel!$F:$F,MATCH(Düngemaßnahmen!L10,Düngemittel!$B:$B,0))))</f>
        <v/>
      </c>
      <c r="O10" s="27" t="str">
        <f>IF(L10="","",IF(INDEX(Düngemittel!$E:$E,MATCH(Düngemaßnahmen!L10,Düngemittel!$B:$B,0))="","k.A.",INDEX(Düngemittel!$E:$E,MATCH(Düngemaßnahmen!L10,Düngemittel!$B:$B,0))))</f>
        <v/>
      </c>
      <c r="P10" s="27" t="str">
        <f>IF(L10="","",IF(INDEX(Düngemittel!$G:$G,MATCH(Düngemaßnahmen!L10,Düngemittel!$B:$B,0))="",0,INDEX(Düngemittel!$G:$G,MATCH(Düngemaßnahmen!L10,Düngemittel!$B:$B,0))))</f>
        <v/>
      </c>
      <c r="Q10" s="140" t="str">
        <f t="shared" si="2"/>
        <v/>
      </c>
      <c r="R10" s="141" t="str">
        <f t="shared" si="3"/>
        <v/>
      </c>
      <c r="S10" s="25" t="str">
        <f t="shared" si="4"/>
        <v/>
      </c>
      <c r="T10" s="25" t="str">
        <f t="shared" si="0"/>
        <v/>
      </c>
      <c r="U10" s="25" t="str">
        <f t="shared" si="5"/>
        <v/>
      </c>
      <c r="V10" s="25" t="str">
        <f t="shared" si="6"/>
        <v/>
      </c>
      <c r="W10" s="25" t="str">
        <f t="shared" si="7"/>
        <v/>
      </c>
      <c r="X10" s="142"/>
      <c r="Y10" s="142"/>
      <c r="Z10" s="139" t="str">
        <f t="shared" si="8"/>
        <v/>
      </c>
      <c r="AA10" s="160" t="str">
        <f t="shared" si="9"/>
        <v/>
      </c>
    </row>
    <row r="11" spans="1:27" ht="17.25" customHeight="1" x14ac:dyDescent="0.25">
      <c r="A11" s="103">
        <v>7</v>
      </c>
      <c r="B11" s="32"/>
      <c r="C11" s="138"/>
      <c r="D11" s="55" t="str">
        <f>IF(C11="","",INDEX('Dokumentation (schlagbezogen)'!C:C,MATCH(C11,'Dokumentation (schlagbezogen)'!B:B,0)))</f>
        <v/>
      </c>
      <c r="E11" s="55" t="str">
        <f>IF(C11="","",IF(INDEX('Dokumentation (schlagbezogen)'!D:D,MATCH(C11,'Dokumentation (schlagbezogen)'!B:B,0))="","k.A.",INDEX('Dokumentation (schlagbezogen)'!D:D,MATCH(C11,'Dokumentation (schlagbezogen)'!B:B,0))))</f>
        <v/>
      </c>
      <c r="F11" s="55" t="str">
        <f>IF(C11="","",IF(E11="k.A.","Wert nicht ermittelt!",INDEX('Dokumentation (schlagbezogen)'!E:E,MATCH(C11,'Dokumentation (schlagbezogen)'!B:B,0))))</f>
        <v/>
      </c>
      <c r="G11" s="55" t="str">
        <f t="shared" si="1"/>
        <v/>
      </c>
      <c r="H11" s="30"/>
      <c r="I11" s="131" t="str">
        <f>IF(C11="","",IF(INDEX(Flächenverzeichnis!F:F,MATCH(C11,Flächenverzeichnis!A:A,0))="",30,IF(INDEX('P-Bedarfsermittlung'!D:D,MATCH(C11,'P-Bedarfsermittlung'!B:B,0))="A",30,IF(INDEX('P-Bedarfsermittlung'!D:D,MATCH(C11,'P-Bedarfsermittlung'!B:B,0))="B",20,10))))</f>
        <v/>
      </c>
      <c r="J11" s="132"/>
      <c r="K11" s="32"/>
      <c r="L11" s="31"/>
      <c r="M11" s="27" t="str">
        <f>IF(L11="","",IF(INDEX(Düngemittel!$D:$D,MATCH(Düngemaßnahmen!L11,Düngemittel!$B:$B,0))="",0,INDEX(Düngemittel!$D:$D,MATCH(Düngemaßnahmen!L11,Düngemittel!$B:$B,0))))</f>
        <v/>
      </c>
      <c r="N11" s="27" t="str">
        <f>IF(L11="","",IF(INDEX(Düngemittel!$F:$F,MATCH(Düngemaßnahmen!L11,Düngemittel!$B:$B,0))="","k.A.",INDEX(Düngemittel!$F:$F,MATCH(Düngemaßnahmen!L11,Düngemittel!$B:$B,0))))</f>
        <v/>
      </c>
      <c r="O11" s="27" t="str">
        <f>IF(L11="","",IF(INDEX(Düngemittel!$E:$E,MATCH(Düngemaßnahmen!L11,Düngemittel!$B:$B,0))="","k.A.",INDEX(Düngemittel!$E:$E,MATCH(Düngemaßnahmen!L11,Düngemittel!$B:$B,0))))</f>
        <v/>
      </c>
      <c r="P11" s="27" t="str">
        <f>IF(L11="","",IF(INDEX(Düngemittel!$G:$G,MATCH(Düngemaßnahmen!L11,Düngemittel!$B:$B,0))="",0,INDEX(Düngemittel!$G:$G,MATCH(Düngemaßnahmen!L11,Düngemittel!$B:$B,0))))</f>
        <v/>
      </c>
      <c r="Q11" s="140" t="str">
        <f t="shared" si="2"/>
        <v/>
      </c>
      <c r="R11" s="141" t="str">
        <f t="shared" si="3"/>
        <v/>
      </c>
      <c r="S11" s="25" t="str">
        <f t="shared" si="4"/>
        <v/>
      </c>
      <c r="T11" s="25" t="str">
        <f t="shared" si="0"/>
        <v/>
      </c>
      <c r="U11" s="25" t="str">
        <f t="shared" si="5"/>
        <v/>
      </c>
      <c r="V11" s="25" t="str">
        <f t="shared" si="6"/>
        <v/>
      </c>
      <c r="W11" s="25" t="str">
        <f t="shared" si="7"/>
        <v/>
      </c>
      <c r="X11" s="142"/>
      <c r="Y11" s="142"/>
      <c r="Z11" s="139" t="str">
        <f t="shared" si="8"/>
        <v/>
      </c>
      <c r="AA11" s="160" t="str">
        <f t="shared" si="9"/>
        <v/>
      </c>
    </row>
    <row r="12" spans="1:27" ht="17.25" customHeight="1" x14ac:dyDescent="0.25">
      <c r="A12" s="103">
        <v>8</v>
      </c>
      <c r="B12" s="32"/>
      <c r="C12" s="138"/>
      <c r="D12" s="55" t="str">
        <f>IF(C12="","",INDEX('Dokumentation (schlagbezogen)'!C:C,MATCH(C12,'Dokumentation (schlagbezogen)'!B:B,0)))</f>
        <v/>
      </c>
      <c r="E12" s="55" t="str">
        <f>IF(C12="","",IF(INDEX('Dokumentation (schlagbezogen)'!D:D,MATCH(C12,'Dokumentation (schlagbezogen)'!B:B,0))="","k.A.",INDEX('Dokumentation (schlagbezogen)'!D:D,MATCH(C12,'Dokumentation (schlagbezogen)'!B:B,0))))</f>
        <v/>
      </c>
      <c r="F12" s="55" t="str">
        <f>IF(C12="","",IF(E12="k.A.","Wert nicht ermittelt!",INDEX('Dokumentation (schlagbezogen)'!E:E,MATCH(C12,'Dokumentation (schlagbezogen)'!B:B,0))))</f>
        <v/>
      </c>
      <c r="G12" s="55" t="str">
        <f t="shared" si="1"/>
        <v/>
      </c>
      <c r="H12" s="30"/>
      <c r="I12" s="131" t="str">
        <f>IF(C12="","",IF(INDEX(Flächenverzeichnis!F:F,MATCH(C12,Flächenverzeichnis!A:A,0))="",30,IF(INDEX('P-Bedarfsermittlung'!D:D,MATCH(C12,'P-Bedarfsermittlung'!B:B,0))="A",30,IF(INDEX('P-Bedarfsermittlung'!D:D,MATCH(C12,'P-Bedarfsermittlung'!B:B,0))="B",20,10))))</f>
        <v/>
      </c>
      <c r="J12" s="132"/>
      <c r="K12" s="32"/>
      <c r="L12" s="31"/>
      <c r="M12" s="27" t="str">
        <f>IF(L12="","",IF(INDEX(Düngemittel!$D:$D,MATCH(Düngemaßnahmen!L12,Düngemittel!$B:$B,0))="",0,INDEX(Düngemittel!$D:$D,MATCH(Düngemaßnahmen!L12,Düngemittel!$B:$B,0))))</f>
        <v/>
      </c>
      <c r="N12" s="27" t="str">
        <f>IF(L12="","",IF(INDEX(Düngemittel!$F:$F,MATCH(Düngemaßnahmen!L12,Düngemittel!$B:$B,0))="","k.A.",INDEX(Düngemittel!$F:$F,MATCH(Düngemaßnahmen!L12,Düngemittel!$B:$B,0))))</f>
        <v/>
      </c>
      <c r="O12" s="27" t="str">
        <f>IF(L12="","",IF(INDEX(Düngemittel!$E:$E,MATCH(Düngemaßnahmen!L12,Düngemittel!$B:$B,0))="","k.A.",INDEX(Düngemittel!$E:$E,MATCH(Düngemaßnahmen!L12,Düngemittel!$B:$B,0))))</f>
        <v/>
      </c>
      <c r="P12" s="27" t="str">
        <f>IF(L12="","",IF(INDEX(Düngemittel!$G:$G,MATCH(Düngemaßnahmen!L12,Düngemittel!$B:$B,0))="",0,INDEX(Düngemittel!$G:$G,MATCH(Düngemaßnahmen!L12,Düngemittel!$B:$B,0))))</f>
        <v/>
      </c>
      <c r="Q12" s="140" t="str">
        <f t="shared" si="2"/>
        <v/>
      </c>
      <c r="R12" s="141" t="str">
        <f t="shared" si="3"/>
        <v/>
      </c>
      <c r="S12" s="25" t="str">
        <f t="shared" si="4"/>
        <v/>
      </c>
      <c r="T12" s="25" t="str">
        <f t="shared" si="0"/>
        <v/>
      </c>
      <c r="U12" s="25" t="str">
        <f t="shared" si="5"/>
        <v/>
      </c>
      <c r="V12" s="25" t="str">
        <f t="shared" si="6"/>
        <v/>
      </c>
      <c r="W12" s="25" t="str">
        <f t="shared" si="7"/>
        <v/>
      </c>
      <c r="X12" s="142"/>
      <c r="Y12" s="142"/>
      <c r="Z12" s="139" t="str">
        <f t="shared" si="8"/>
        <v/>
      </c>
      <c r="AA12" s="160" t="str">
        <f t="shared" si="9"/>
        <v/>
      </c>
    </row>
    <row r="13" spans="1:27" ht="17.25" customHeight="1" x14ac:dyDescent="0.25">
      <c r="A13" s="103">
        <v>9</v>
      </c>
      <c r="B13" s="32"/>
      <c r="C13" s="138"/>
      <c r="D13" s="55" t="str">
        <f>IF(C13="","",INDEX('Dokumentation (schlagbezogen)'!C:C,MATCH(C13,'Dokumentation (schlagbezogen)'!B:B,0)))</f>
        <v/>
      </c>
      <c r="E13" s="55" t="str">
        <f>IF(C13="","",IF(INDEX('Dokumentation (schlagbezogen)'!D:D,MATCH(C13,'Dokumentation (schlagbezogen)'!B:B,0))="","k.A.",INDEX('Dokumentation (schlagbezogen)'!D:D,MATCH(C13,'Dokumentation (schlagbezogen)'!B:B,0))))</f>
        <v/>
      </c>
      <c r="F13" s="55" t="str">
        <f>IF(C13="","",IF(E13="k.A.","Wert nicht ermittelt!",INDEX('Dokumentation (schlagbezogen)'!E:E,MATCH(C13,'Dokumentation (schlagbezogen)'!B:B,0))))</f>
        <v/>
      </c>
      <c r="G13" s="55" t="str">
        <f t="shared" si="1"/>
        <v/>
      </c>
      <c r="H13" s="30"/>
      <c r="I13" s="131" t="str">
        <f>IF(C13="","",IF(INDEX(Flächenverzeichnis!F:F,MATCH(C13,Flächenverzeichnis!A:A,0))="",30,IF(INDEX('P-Bedarfsermittlung'!D:D,MATCH(C13,'P-Bedarfsermittlung'!B:B,0))="A",30,IF(INDEX('P-Bedarfsermittlung'!D:D,MATCH(C13,'P-Bedarfsermittlung'!B:B,0))="B",20,10))))</f>
        <v/>
      </c>
      <c r="J13" s="132"/>
      <c r="K13" s="32"/>
      <c r="L13" s="31"/>
      <c r="M13" s="27" t="str">
        <f>IF(L13="","",IF(INDEX(Düngemittel!$D:$D,MATCH(Düngemaßnahmen!L13,Düngemittel!$B:$B,0))="",0,INDEX(Düngemittel!$D:$D,MATCH(Düngemaßnahmen!L13,Düngemittel!$B:$B,0))))</f>
        <v/>
      </c>
      <c r="N13" s="27" t="str">
        <f>IF(L13="","",IF(INDEX(Düngemittel!$F:$F,MATCH(Düngemaßnahmen!L13,Düngemittel!$B:$B,0))="","k.A.",INDEX(Düngemittel!$F:$F,MATCH(Düngemaßnahmen!L13,Düngemittel!$B:$B,0))))</f>
        <v/>
      </c>
      <c r="O13" s="27" t="str">
        <f>IF(L13="","",IF(INDEX(Düngemittel!$E:$E,MATCH(Düngemaßnahmen!L13,Düngemittel!$B:$B,0))="","k.A.",INDEX(Düngemittel!$E:$E,MATCH(Düngemaßnahmen!L13,Düngemittel!$B:$B,0))))</f>
        <v/>
      </c>
      <c r="P13" s="27" t="str">
        <f>IF(L13="","",IF(INDEX(Düngemittel!$G:$G,MATCH(Düngemaßnahmen!L13,Düngemittel!$B:$B,0))="",0,INDEX(Düngemittel!$G:$G,MATCH(Düngemaßnahmen!L13,Düngemittel!$B:$B,0))))</f>
        <v/>
      </c>
      <c r="Q13" s="140" t="str">
        <f t="shared" si="2"/>
        <v/>
      </c>
      <c r="R13" s="141" t="str">
        <f t="shared" si="3"/>
        <v/>
      </c>
      <c r="S13" s="25" t="str">
        <f t="shared" si="4"/>
        <v/>
      </c>
      <c r="T13" s="25" t="str">
        <f t="shared" si="0"/>
        <v/>
      </c>
      <c r="U13" s="25" t="str">
        <f t="shared" si="5"/>
        <v/>
      </c>
      <c r="V13" s="25" t="str">
        <f t="shared" si="6"/>
        <v/>
      </c>
      <c r="W13" s="25" t="str">
        <f t="shared" si="7"/>
        <v/>
      </c>
      <c r="X13" s="142"/>
      <c r="Y13" s="142"/>
      <c r="Z13" s="139" t="str">
        <f t="shared" si="8"/>
        <v/>
      </c>
      <c r="AA13" s="160" t="str">
        <f t="shared" si="9"/>
        <v/>
      </c>
    </row>
    <row r="14" spans="1:27" ht="17.25" customHeight="1" x14ac:dyDescent="0.25">
      <c r="A14" s="103">
        <v>10</v>
      </c>
      <c r="B14" s="32"/>
      <c r="C14" s="138"/>
      <c r="D14" s="55" t="str">
        <f>IF(C14="","",INDEX('Dokumentation (schlagbezogen)'!C:C,MATCH(C14,'Dokumentation (schlagbezogen)'!B:B,0)))</f>
        <v/>
      </c>
      <c r="E14" s="55" t="str">
        <f>IF(C14="","",IF(INDEX('Dokumentation (schlagbezogen)'!D:D,MATCH(C14,'Dokumentation (schlagbezogen)'!B:B,0))="","k.A.",INDEX('Dokumentation (schlagbezogen)'!D:D,MATCH(C14,'Dokumentation (schlagbezogen)'!B:B,0))))</f>
        <v/>
      </c>
      <c r="F14" s="55" t="str">
        <f>IF(C14="","",IF(E14="k.A.","Wert nicht ermittelt!",INDEX('Dokumentation (schlagbezogen)'!E:E,MATCH(C14,'Dokumentation (schlagbezogen)'!B:B,0))))</f>
        <v/>
      </c>
      <c r="G14" s="55" t="str">
        <f t="shared" si="1"/>
        <v/>
      </c>
      <c r="H14" s="30"/>
      <c r="I14" s="131" t="str">
        <f>IF(C14="","",IF(INDEX(Flächenverzeichnis!F:F,MATCH(C14,Flächenverzeichnis!A:A,0))="",30,IF(INDEX('P-Bedarfsermittlung'!D:D,MATCH(C14,'P-Bedarfsermittlung'!B:B,0))="A",30,IF(INDEX('P-Bedarfsermittlung'!D:D,MATCH(C14,'P-Bedarfsermittlung'!B:B,0))="B",20,10))))</f>
        <v/>
      </c>
      <c r="J14" s="132"/>
      <c r="K14" s="32"/>
      <c r="L14" s="31"/>
      <c r="M14" s="27" t="str">
        <f>IF(L14="","",IF(INDEX(Düngemittel!$D:$D,MATCH(Düngemaßnahmen!L14,Düngemittel!$B:$B,0))="",0,INDEX(Düngemittel!$D:$D,MATCH(Düngemaßnahmen!L14,Düngemittel!$B:$B,0))))</f>
        <v/>
      </c>
      <c r="N14" s="27" t="str">
        <f>IF(L14="","",IF(INDEX(Düngemittel!$F:$F,MATCH(Düngemaßnahmen!L14,Düngemittel!$B:$B,0))="","k.A.",INDEX(Düngemittel!$F:$F,MATCH(Düngemaßnahmen!L14,Düngemittel!$B:$B,0))))</f>
        <v/>
      </c>
      <c r="O14" s="27" t="str">
        <f>IF(L14="","",IF(INDEX(Düngemittel!$E:$E,MATCH(Düngemaßnahmen!L14,Düngemittel!$B:$B,0))="","k.A.",INDEX(Düngemittel!$E:$E,MATCH(Düngemaßnahmen!L14,Düngemittel!$B:$B,0))))</f>
        <v/>
      </c>
      <c r="P14" s="27" t="str">
        <f>IF(L14="","",IF(INDEX(Düngemittel!$G:$G,MATCH(Düngemaßnahmen!L14,Düngemittel!$B:$B,0))="",0,INDEX(Düngemittel!$G:$G,MATCH(Düngemaßnahmen!L14,Düngemittel!$B:$B,0))))</f>
        <v/>
      </c>
      <c r="Q14" s="140" t="str">
        <f t="shared" si="2"/>
        <v/>
      </c>
      <c r="R14" s="141" t="str">
        <f t="shared" si="3"/>
        <v/>
      </c>
      <c r="S14" s="25" t="str">
        <f t="shared" si="4"/>
        <v/>
      </c>
      <c r="T14" s="25" t="str">
        <f t="shared" si="0"/>
        <v/>
      </c>
      <c r="U14" s="25" t="str">
        <f t="shared" si="5"/>
        <v/>
      </c>
      <c r="V14" s="25" t="str">
        <f t="shared" si="6"/>
        <v/>
      </c>
      <c r="W14" s="25" t="str">
        <f t="shared" si="7"/>
        <v/>
      </c>
      <c r="X14" s="142"/>
      <c r="Y14" s="142"/>
      <c r="Z14" s="139" t="str">
        <f t="shared" si="8"/>
        <v/>
      </c>
      <c r="AA14" s="160" t="str">
        <f t="shared" si="9"/>
        <v/>
      </c>
    </row>
    <row r="15" spans="1:27" ht="17.25" customHeight="1" x14ac:dyDescent="0.25">
      <c r="A15" s="103">
        <v>11</v>
      </c>
      <c r="B15" s="32"/>
      <c r="C15" s="138"/>
      <c r="D15" s="55" t="str">
        <f>IF(C15="","",INDEX('Dokumentation (schlagbezogen)'!C:C,MATCH(C15,'Dokumentation (schlagbezogen)'!B:B,0)))</f>
        <v/>
      </c>
      <c r="E15" s="55" t="str">
        <f>IF(C15="","",IF(INDEX('Dokumentation (schlagbezogen)'!D:D,MATCH(C15,'Dokumentation (schlagbezogen)'!B:B,0))="","k.A.",INDEX('Dokumentation (schlagbezogen)'!D:D,MATCH(C15,'Dokumentation (schlagbezogen)'!B:B,0))))</f>
        <v/>
      </c>
      <c r="F15" s="55" t="str">
        <f>IF(C15="","",IF(E15="k.A.","Wert nicht ermittelt!",INDEX('Dokumentation (schlagbezogen)'!E:E,MATCH(C15,'Dokumentation (schlagbezogen)'!B:B,0))))</f>
        <v/>
      </c>
      <c r="G15" s="55" t="str">
        <f t="shared" si="1"/>
        <v/>
      </c>
      <c r="H15" s="30"/>
      <c r="I15" s="131" t="str">
        <f>IF(C15="","",IF(INDEX(Flächenverzeichnis!F:F,MATCH(C15,Flächenverzeichnis!A:A,0))="",30,IF(INDEX('P-Bedarfsermittlung'!D:D,MATCH(C15,'P-Bedarfsermittlung'!B:B,0))="A",30,IF(INDEX('P-Bedarfsermittlung'!D:D,MATCH(C15,'P-Bedarfsermittlung'!B:B,0))="B",20,10))))</f>
        <v/>
      </c>
      <c r="J15" s="132"/>
      <c r="K15" s="32"/>
      <c r="L15" s="31"/>
      <c r="M15" s="27" t="str">
        <f>IF(L15="","",IF(INDEX(Düngemittel!$D:$D,MATCH(Düngemaßnahmen!L15,Düngemittel!$B:$B,0))="",0,INDEX(Düngemittel!$D:$D,MATCH(Düngemaßnahmen!L15,Düngemittel!$B:$B,0))))</f>
        <v/>
      </c>
      <c r="N15" s="27" t="str">
        <f>IF(L15="","",IF(INDEX(Düngemittel!$F:$F,MATCH(Düngemaßnahmen!L15,Düngemittel!$B:$B,0))="","k.A.",INDEX(Düngemittel!$F:$F,MATCH(Düngemaßnahmen!L15,Düngemittel!$B:$B,0))))</f>
        <v/>
      </c>
      <c r="O15" s="27" t="str">
        <f>IF(L15="","",IF(INDEX(Düngemittel!$E:$E,MATCH(Düngemaßnahmen!L15,Düngemittel!$B:$B,0))="","k.A.",INDEX(Düngemittel!$E:$E,MATCH(Düngemaßnahmen!L15,Düngemittel!$B:$B,0))))</f>
        <v/>
      </c>
      <c r="P15" s="27" t="str">
        <f>IF(L15="","",IF(INDEX(Düngemittel!$G:$G,MATCH(Düngemaßnahmen!L15,Düngemittel!$B:$B,0))="",0,INDEX(Düngemittel!$G:$G,MATCH(Düngemaßnahmen!L15,Düngemittel!$B:$B,0))))</f>
        <v/>
      </c>
      <c r="Q15" s="140" t="str">
        <f t="shared" si="2"/>
        <v/>
      </c>
      <c r="R15" s="141" t="str">
        <f t="shared" si="3"/>
        <v/>
      </c>
      <c r="S15" s="25" t="str">
        <f t="shared" si="4"/>
        <v/>
      </c>
      <c r="T15" s="25" t="str">
        <f t="shared" si="0"/>
        <v/>
      </c>
      <c r="U15" s="25" t="str">
        <f t="shared" si="5"/>
        <v/>
      </c>
      <c r="V15" s="25" t="str">
        <f t="shared" si="6"/>
        <v/>
      </c>
      <c r="W15" s="25" t="str">
        <f t="shared" si="7"/>
        <v/>
      </c>
      <c r="X15" s="142"/>
      <c r="Y15" s="142"/>
      <c r="Z15" s="139" t="str">
        <f t="shared" si="8"/>
        <v/>
      </c>
      <c r="AA15" s="160" t="str">
        <f t="shared" si="9"/>
        <v/>
      </c>
    </row>
    <row r="16" spans="1:27" ht="17.25" customHeight="1" x14ac:dyDescent="0.25">
      <c r="A16" s="103">
        <v>12</v>
      </c>
      <c r="B16" s="32"/>
      <c r="C16" s="138"/>
      <c r="D16" s="55" t="str">
        <f>IF(C16="","",INDEX('Dokumentation (schlagbezogen)'!C:C,MATCH(C16,'Dokumentation (schlagbezogen)'!B:B,0)))</f>
        <v/>
      </c>
      <c r="E16" s="55" t="str">
        <f>IF(C16="","",IF(INDEX('Dokumentation (schlagbezogen)'!D:D,MATCH(C16,'Dokumentation (schlagbezogen)'!B:B,0))="","k.A.",INDEX('Dokumentation (schlagbezogen)'!D:D,MATCH(C16,'Dokumentation (schlagbezogen)'!B:B,0))))</f>
        <v/>
      </c>
      <c r="F16" s="55" t="str">
        <f>IF(C16="","",IF(E16="k.A.","Wert nicht ermittelt!",INDEX('Dokumentation (schlagbezogen)'!E:E,MATCH(C16,'Dokumentation (schlagbezogen)'!B:B,0))))</f>
        <v/>
      </c>
      <c r="G16" s="55" t="str">
        <f t="shared" si="1"/>
        <v/>
      </c>
      <c r="H16" s="30"/>
      <c r="I16" s="131" t="str">
        <f>IF(C16="","",IF(INDEX(Flächenverzeichnis!F:F,MATCH(C16,Flächenverzeichnis!A:A,0))="",30,IF(INDEX('P-Bedarfsermittlung'!D:D,MATCH(C16,'P-Bedarfsermittlung'!B:B,0))="A",30,IF(INDEX('P-Bedarfsermittlung'!D:D,MATCH(C16,'P-Bedarfsermittlung'!B:B,0))="B",20,10))))</f>
        <v/>
      </c>
      <c r="J16" s="132"/>
      <c r="K16" s="32"/>
      <c r="L16" s="31"/>
      <c r="M16" s="27" t="str">
        <f>IF(L16="","",IF(INDEX(Düngemittel!$D:$D,MATCH(Düngemaßnahmen!L16,Düngemittel!$B:$B,0))="",0,INDEX(Düngemittel!$D:$D,MATCH(Düngemaßnahmen!L16,Düngemittel!$B:$B,0))))</f>
        <v/>
      </c>
      <c r="N16" s="27" t="str">
        <f>IF(L16="","",IF(INDEX(Düngemittel!$F:$F,MATCH(Düngemaßnahmen!L16,Düngemittel!$B:$B,0))="","k.A.",INDEX(Düngemittel!$F:$F,MATCH(Düngemaßnahmen!L16,Düngemittel!$B:$B,0))))</f>
        <v/>
      </c>
      <c r="O16" s="27" t="str">
        <f>IF(L16="","",IF(INDEX(Düngemittel!$E:$E,MATCH(Düngemaßnahmen!L16,Düngemittel!$B:$B,0))="","k.A.",INDEX(Düngemittel!$E:$E,MATCH(Düngemaßnahmen!L16,Düngemittel!$B:$B,0))))</f>
        <v/>
      </c>
      <c r="P16" s="27" t="str">
        <f>IF(L16="","",IF(INDEX(Düngemittel!$G:$G,MATCH(Düngemaßnahmen!L16,Düngemittel!$B:$B,0))="",0,INDEX(Düngemittel!$G:$G,MATCH(Düngemaßnahmen!L16,Düngemittel!$B:$B,0))))</f>
        <v/>
      </c>
      <c r="Q16" s="140" t="str">
        <f t="shared" si="2"/>
        <v/>
      </c>
      <c r="R16" s="141" t="str">
        <f t="shared" si="3"/>
        <v/>
      </c>
      <c r="S16" s="25" t="str">
        <f t="shared" si="4"/>
        <v/>
      </c>
      <c r="T16" s="25" t="str">
        <f t="shared" si="0"/>
        <v/>
      </c>
      <c r="U16" s="25" t="str">
        <f t="shared" si="5"/>
        <v/>
      </c>
      <c r="V16" s="25" t="str">
        <f t="shared" si="6"/>
        <v/>
      </c>
      <c r="W16" s="25" t="str">
        <f t="shared" si="7"/>
        <v/>
      </c>
      <c r="X16" s="142"/>
      <c r="Y16" s="142"/>
      <c r="Z16" s="139" t="str">
        <f t="shared" si="8"/>
        <v/>
      </c>
      <c r="AA16" s="160" t="str">
        <f t="shared" si="9"/>
        <v/>
      </c>
    </row>
    <row r="17" spans="1:27" ht="17.25" customHeight="1" x14ac:dyDescent="0.25">
      <c r="A17" s="103">
        <v>13</v>
      </c>
      <c r="B17" s="32"/>
      <c r="C17" s="138"/>
      <c r="D17" s="55" t="str">
        <f>IF(C17="","",INDEX('Dokumentation (schlagbezogen)'!C:C,MATCH(C17,'Dokumentation (schlagbezogen)'!B:B,0)))</f>
        <v/>
      </c>
      <c r="E17" s="55" t="str">
        <f>IF(C17="","",IF(INDEX('Dokumentation (schlagbezogen)'!D:D,MATCH(C17,'Dokumentation (schlagbezogen)'!B:B,0))="","k.A.",INDEX('Dokumentation (schlagbezogen)'!D:D,MATCH(C17,'Dokumentation (schlagbezogen)'!B:B,0))))</f>
        <v/>
      </c>
      <c r="F17" s="55" t="str">
        <f>IF(C17="","",IF(E17="k.A.","Wert nicht ermittelt!",INDEX('Dokumentation (schlagbezogen)'!E:E,MATCH(C17,'Dokumentation (schlagbezogen)'!B:B,0))))</f>
        <v/>
      </c>
      <c r="G17" s="55" t="str">
        <f t="shared" si="1"/>
        <v/>
      </c>
      <c r="H17" s="30"/>
      <c r="I17" s="131" t="str">
        <f>IF(C17="","",IF(INDEX(Flächenverzeichnis!F:F,MATCH(C17,Flächenverzeichnis!A:A,0))="",30,IF(INDEX('P-Bedarfsermittlung'!D:D,MATCH(C17,'P-Bedarfsermittlung'!B:B,0))="A",30,IF(INDEX('P-Bedarfsermittlung'!D:D,MATCH(C17,'P-Bedarfsermittlung'!B:B,0))="B",20,10))))</f>
        <v/>
      </c>
      <c r="J17" s="132"/>
      <c r="K17" s="32"/>
      <c r="L17" s="31"/>
      <c r="M17" s="27" t="str">
        <f>IF(L17="","",IF(INDEX(Düngemittel!$D:$D,MATCH(Düngemaßnahmen!L17,Düngemittel!$B:$B,0))="",0,INDEX(Düngemittel!$D:$D,MATCH(Düngemaßnahmen!L17,Düngemittel!$B:$B,0))))</f>
        <v/>
      </c>
      <c r="N17" s="27" t="str">
        <f>IF(L17="","",IF(INDEX(Düngemittel!$F:$F,MATCH(Düngemaßnahmen!L17,Düngemittel!$B:$B,0))="","k.A.",INDEX(Düngemittel!$F:$F,MATCH(Düngemaßnahmen!L17,Düngemittel!$B:$B,0))))</f>
        <v/>
      </c>
      <c r="O17" s="27" t="str">
        <f>IF(L17="","",IF(INDEX(Düngemittel!$E:$E,MATCH(Düngemaßnahmen!L17,Düngemittel!$B:$B,0))="","k.A.",INDEX(Düngemittel!$E:$E,MATCH(Düngemaßnahmen!L17,Düngemittel!$B:$B,0))))</f>
        <v/>
      </c>
      <c r="P17" s="27" t="str">
        <f>IF(L17="","",IF(INDEX(Düngemittel!$G:$G,MATCH(Düngemaßnahmen!L17,Düngemittel!$B:$B,0))="",0,INDEX(Düngemittel!$G:$G,MATCH(Düngemaßnahmen!L17,Düngemittel!$B:$B,0))))</f>
        <v/>
      </c>
      <c r="Q17" s="140" t="str">
        <f t="shared" si="2"/>
        <v/>
      </c>
      <c r="R17" s="141" t="str">
        <f t="shared" si="3"/>
        <v/>
      </c>
      <c r="S17" s="25" t="str">
        <f t="shared" si="4"/>
        <v/>
      </c>
      <c r="T17" s="25" t="str">
        <f t="shared" si="0"/>
        <v/>
      </c>
      <c r="U17" s="25" t="str">
        <f t="shared" si="5"/>
        <v/>
      </c>
      <c r="V17" s="25" t="str">
        <f t="shared" si="6"/>
        <v/>
      </c>
      <c r="W17" s="25" t="str">
        <f t="shared" si="7"/>
        <v/>
      </c>
      <c r="X17" s="142"/>
      <c r="Y17" s="142"/>
      <c r="Z17" s="139" t="str">
        <f t="shared" si="8"/>
        <v/>
      </c>
      <c r="AA17" s="160" t="str">
        <f t="shared" si="9"/>
        <v/>
      </c>
    </row>
    <row r="18" spans="1:27" ht="17.25" customHeight="1" x14ac:dyDescent="0.25">
      <c r="A18" s="103">
        <v>14</v>
      </c>
      <c r="B18" s="32"/>
      <c r="C18" s="138"/>
      <c r="D18" s="55" t="str">
        <f>IF(C18="","",INDEX('Dokumentation (schlagbezogen)'!C:C,MATCH(C18,'Dokumentation (schlagbezogen)'!B:B,0)))</f>
        <v/>
      </c>
      <c r="E18" s="55" t="str">
        <f>IF(C18="","",IF(INDEX('Dokumentation (schlagbezogen)'!D:D,MATCH(C18,'Dokumentation (schlagbezogen)'!B:B,0))="","k.A.",INDEX('Dokumentation (schlagbezogen)'!D:D,MATCH(C18,'Dokumentation (schlagbezogen)'!B:B,0))))</f>
        <v/>
      </c>
      <c r="F18" s="55" t="str">
        <f>IF(C18="","",IF(E18="k.A.","Wert nicht ermittelt!",INDEX('Dokumentation (schlagbezogen)'!E:E,MATCH(C18,'Dokumentation (schlagbezogen)'!B:B,0))))</f>
        <v/>
      </c>
      <c r="G18" s="55" t="str">
        <f t="shared" si="1"/>
        <v/>
      </c>
      <c r="H18" s="30"/>
      <c r="I18" s="131" t="str">
        <f>IF(C18="","",IF(INDEX(Flächenverzeichnis!F:F,MATCH(C18,Flächenverzeichnis!A:A,0))="",30,IF(INDEX('P-Bedarfsermittlung'!D:D,MATCH(C18,'P-Bedarfsermittlung'!B:B,0))="A",30,IF(INDEX('P-Bedarfsermittlung'!D:D,MATCH(C18,'P-Bedarfsermittlung'!B:B,0))="B",20,10))))</f>
        <v/>
      </c>
      <c r="J18" s="132"/>
      <c r="K18" s="32"/>
      <c r="L18" s="31"/>
      <c r="M18" s="27" t="str">
        <f>IF(L18="","",IF(INDEX(Düngemittel!$D:$D,MATCH(Düngemaßnahmen!L18,Düngemittel!$B:$B,0))="",0,INDEX(Düngemittel!$D:$D,MATCH(Düngemaßnahmen!L18,Düngemittel!$B:$B,0))))</f>
        <v/>
      </c>
      <c r="N18" s="27" t="str">
        <f>IF(L18="","",IF(INDEX(Düngemittel!$F:$F,MATCH(Düngemaßnahmen!L18,Düngemittel!$B:$B,0))="","k.A.",INDEX(Düngemittel!$F:$F,MATCH(Düngemaßnahmen!L18,Düngemittel!$B:$B,0))))</f>
        <v/>
      </c>
      <c r="O18" s="27" t="str">
        <f>IF(L18="","",IF(INDEX(Düngemittel!$E:$E,MATCH(Düngemaßnahmen!L18,Düngemittel!$B:$B,0))="","k.A.",INDEX(Düngemittel!$E:$E,MATCH(Düngemaßnahmen!L18,Düngemittel!$B:$B,0))))</f>
        <v/>
      </c>
      <c r="P18" s="27" t="str">
        <f>IF(L18="","",IF(INDEX(Düngemittel!$G:$G,MATCH(Düngemaßnahmen!L18,Düngemittel!$B:$B,0))="",0,INDEX(Düngemittel!$G:$G,MATCH(Düngemaßnahmen!L18,Düngemittel!$B:$B,0))))</f>
        <v/>
      </c>
      <c r="Q18" s="140" t="str">
        <f t="shared" si="2"/>
        <v/>
      </c>
      <c r="R18" s="141" t="str">
        <f t="shared" si="3"/>
        <v/>
      </c>
      <c r="S18" s="25" t="str">
        <f t="shared" si="4"/>
        <v/>
      </c>
      <c r="T18" s="25" t="str">
        <f t="shared" si="0"/>
        <v/>
      </c>
      <c r="U18" s="25" t="str">
        <f t="shared" si="5"/>
        <v/>
      </c>
      <c r="V18" s="25" t="str">
        <f t="shared" si="6"/>
        <v/>
      </c>
      <c r="W18" s="25" t="str">
        <f t="shared" si="7"/>
        <v/>
      </c>
      <c r="X18" s="142"/>
      <c r="Y18" s="142"/>
      <c r="Z18" s="139" t="str">
        <f t="shared" si="8"/>
        <v/>
      </c>
      <c r="AA18" s="160" t="str">
        <f t="shared" si="9"/>
        <v/>
      </c>
    </row>
    <row r="19" spans="1:27" ht="17.25" customHeight="1" x14ac:dyDescent="0.25">
      <c r="A19" s="103">
        <v>15</v>
      </c>
      <c r="B19" s="32"/>
      <c r="C19" s="138"/>
      <c r="D19" s="55" t="str">
        <f>IF(C19="","",INDEX('Dokumentation (schlagbezogen)'!C:C,MATCH(C19,'Dokumentation (schlagbezogen)'!B:B,0)))</f>
        <v/>
      </c>
      <c r="E19" s="55" t="str">
        <f>IF(C19="","",IF(INDEX('Dokumentation (schlagbezogen)'!D:D,MATCH(C19,'Dokumentation (schlagbezogen)'!B:B,0))="","k.A.",INDEX('Dokumentation (schlagbezogen)'!D:D,MATCH(C19,'Dokumentation (schlagbezogen)'!B:B,0))))</f>
        <v/>
      </c>
      <c r="F19" s="55" t="str">
        <f>IF(C19="","",IF(E19="k.A.","Wert nicht ermittelt!",INDEX('Dokumentation (schlagbezogen)'!E:E,MATCH(C19,'Dokumentation (schlagbezogen)'!B:B,0))))</f>
        <v/>
      </c>
      <c r="G19" s="55" t="str">
        <f t="shared" si="1"/>
        <v/>
      </c>
      <c r="H19" s="30"/>
      <c r="I19" s="131" t="str">
        <f>IF(C19="","",IF(INDEX(Flächenverzeichnis!F:F,MATCH(C19,Flächenverzeichnis!A:A,0))="",30,IF(INDEX('P-Bedarfsermittlung'!D:D,MATCH(C19,'P-Bedarfsermittlung'!B:B,0))="A",30,IF(INDEX('P-Bedarfsermittlung'!D:D,MATCH(C19,'P-Bedarfsermittlung'!B:B,0))="B",20,10))))</f>
        <v/>
      </c>
      <c r="J19" s="132"/>
      <c r="K19" s="32"/>
      <c r="L19" s="31"/>
      <c r="M19" s="27" t="str">
        <f>IF(L19="","",IF(INDEX(Düngemittel!$D:$D,MATCH(Düngemaßnahmen!L19,Düngemittel!$B:$B,0))="",0,INDEX(Düngemittel!$D:$D,MATCH(Düngemaßnahmen!L19,Düngemittel!$B:$B,0))))</f>
        <v/>
      </c>
      <c r="N19" s="27" t="str">
        <f>IF(L19="","",IF(INDEX(Düngemittel!$F:$F,MATCH(Düngemaßnahmen!L19,Düngemittel!$B:$B,0))="","k.A.",INDEX(Düngemittel!$F:$F,MATCH(Düngemaßnahmen!L19,Düngemittel!$B:$B,0))))</f>
        <v/>
      </c>
      <c r="O19" s="27" t="str">
        <f>IF(L19="","",IF(INDEX(Düngemittel!$E:$E,MATCH(Düngemaßnahmen!L19,Düngemittel!$B:$B,0))="","k.A.",INDEX(Düngemittel!$E:$E,MATCH(Düngemaßnahmen!L19,Düngemittel!$B:$B,0))))</f>
        <v/>
      </c>
      <c r="P19" s="27" t="str">
        <f>IF(L19="","",IF(INDEX(Düngemittel!$G:$G,MATCH(Düngemaßnahmen!L19,Düngemittel!$B:$B,0))="",0,INDEX(Düngemittel!$G:$G,MATCH(Düngemaßnahmen!L19,Düngemittel!$B:$B,0))))</f>
        <v/>
      </c>
      <c r="Q19" s="140" t="str">
        <f t="shared" si="2"/>
        <v/>
      </c>
      <c r="R19" s="141" t="str">
        <f t="shared" si="3"/>
        <v/>
      </c>
      <c r="S19" s="25" t="str">
        <f t="shared" si="4"/>
        <v/>
      </c>
      <c r="T19" s="25" t="str">
        <f t="shared" si="0"/>
        <v/>
      </c>
      <c r="U19" s="25" t="str">
        <f t="shared" si="5"/>
        <v/>
      </c>
      <c r="V19" s="25" t="str">
        <f t="shared" si="6"/>
        <v/>
      </c>
      <c r="W19" s="25" t="str">
        <f t="shared" si="7"/>
        <v/>
      </c>
      <c r="X19" s="142"/>
      <c r="Y19" s="142"/>
      <c r="Z19" s="139" t="str">
        <f t="shared" si="8"/>
        <v/>
      </c>
      <c r="AA19" s="160" t="str">
        <f t="shared" si="9"/>
        <v/>
      </c>
    </row>
    <row r="20" spans="1:27" ht="17.25" customHeight="1" x14ac:dyDescent="0.25">
      <c r="A20" s="103">
        <v>16</v>
      </c>
      <c r="B20" s="32"/>
      <c r="C20" s="138"/>
      <c r="D20" s="55" t="str">
        <f>IF(C20="","",INDEX('Dokumentation (schlagbezogen)'!C:C,MATCH(C20,'Dokumentation (schlagbezogen)'!B:B,0)))</f>
        <v/>
      </c>
      <c r="E20" s="55" t="str">
        <f>IF(C20="","",IF(INDEX('Dokumentation (schlagbezogen)'!D:D,MATCH(C20,'Dokumentation (schlagbezogen)'!B:B,0))="","k.A.",INDEX('Dokumentation (schlagbezogen)'!D:D,MATCH(C20,'Dokumentation (schlagbezogen)'!B:B,0))))</f>
        <v/>
      </c>
      <c r="F20" s="55" t="str">
        <f>IF(C20="","",IF(E20="k.A.","Wert nicht ermittelt!",INDEX('Dokumentation (schlagbezogen)'!E:E,MATCH(C20,'Dokumentation (schlagbezogen)'!B:B,0))))</f>
        <v/>
      </c>
      <c r="G20" s="55" t="str">
        <f t="shared" si="1"/>
        <v/>
      </c>
      <c r="H20" s="30"/>
      <c r="I20" s="131" t="str">
        <f>IF(C20="","",IF(INDEX(Flächenverzeichnis!F:F,MATCH(C20,Flächenverzeichnis!A:A,0))="",30,IF(INDEX('P-Bedarfsermittlung'!D:D,MATCH(C20,'P-Bedarfsermittlung'!B:B,0))="A",30,IF(INDEX('P-Bedarfsermittlung'!D:D,MATCH(C20,'P-Bedarfsermittlung'!B:B,0))="B",20,10))))</f>
        <v/>
      </c>
      <c r="J20" s="132"/>
      <c r="K20" s="32"/>
      <c r="L20" s="31"/>
      <c r="M20" s="27" t="str">
        <f>IF(L20="","",IF(INDEX(Düngemittel!$D:$D,MATCH(Düngemaßnahmen!L20,Düngemittel!$B:$B,0))="",0,INDEX(Düngemittel!$D:$D,MATCH(Düngemaßnahmen!L20,Düngemittel!$B:$B,0))))</f>
        <v/>
      </c>
      <c r="N20" s="27" t="str">
        <f>IF(L20="","",IF(INDEX(Düngemittel!$F:$F,MATCH(Düngemaßnahmen!L20,Düngemittel!$B:$B,0))="","k.A.",INDEX(Düngemittel!$F:$F,MATCH(Düngemaßnahmen!L20,Düngemittel!$B:$B,0))))</f>
        <v/>
      </c>
      <c r="O20" s="27" t="str">
        <f>IF(L20="","",IF(INDEX(Düngemittel!$E:$E,MATCH(Düngemaßnahmen!L20,Düngemittel!$B:$B,0))="","k.A.",INDEX(Düngemittel!$E:$E,MATCH(Düngemaßnahmen!L20,Düngemittel!$B:$B,0))))</f>
        <v/>
      </c>
      <c r="P20" s="27" t="str">
        <f>IF(L20="","",IF(INDEX(Düngemittel!$G:$G,MATCH(Düngemaßnahmen!L20,Düngemittel!$B:$B,0))="",0,INDEX(Düngemittel!$G:$G,MATCH(Düngemaßnahmen!L20,Düngemittel!$B:$B,0))))</f>
        <v/>
      </c>
      <c r="Q20" s="140" t="str">
        <f t="shared" si="2"/>
        <v/>
      </c>
      <c r="R20" s="141" t="str">
        <f t="shared" si="3"/>
        <v/>
      </c>
      <c r="S20" s="25" t="str">
        <f t="shared" si="4"/>
        <v/>
      </c>
      <c r="T20" s="25" t="str">
        <f t="shared" si="0"/>
        <v/>
      </c>
      <c r="U20" s="25" t="str">
        <f t="shared" si="5"/>
        <v/>
      </c>
      <c r="V20" s="25" t="str">
        <f t="shared" si="6"/>
        <v/>
      </c>
      <c r="W20" s="25" t="str">
        <f t="shared" si="7"/>
        <v/>
      </c>
      <c r="X20" s="142"/>
      <c r="Y20" s="142"/>
      <c r="Z20" s="139" t="str">
        <f t="shared" si="8"/>
        <v/>
      </c>
      <c r="AA20" s="160" t="str">
        <f t="shared" si="9"/>
        <v/>
      </c>
    </row>
    <row r="21" spans="1:27" ht="17.25" customHeight="1" x14ac:dyDescent="0.25">
      <c r="A21" s="103">
        <v>17</v>
      </c>
      <c r="B21" s="32"/>
      <c r="C21" s="138"/>
      <c r="D21" s="55" t="str">
        <f>IF(C21="","",INDEX('Dokumentation (schlagbezogen)'!C:C,MATCH(C21,'Dokumentation (schlagbezogen)'!B:B,0)))</f>
        <v/>
      </c>
      <c r="E21" s="55" t="str">
        <f>IF(C21="","",IF(INDEX('Dokumentation (schlagbezogen)'!D:D,MATCH(C21,'Dokumentation (schlagbezogen)'!B:B,0))="","k.A.",INDEX('Dokumentation (schlagbezogen)'!D:D,MATCH(C21,'Dokumentation (schlagbezogen)'!B:B,0))))</f>
        <v/>
      </c>
      <c r="F21" s="55" t="str">
        <f>IF(C21="","",IF(E21="k.A.","Wert nicht ermittelt!",INDEX('Dokumentation (schlagbezogen)'!E:E,MATCH(C21,'Dokumentation (schlagbezogen)'!B:B,0))))</f>
        <v/>
      </c>
      <c r="G21" s="55" t="str">
        <f t="shared" si="1"/>
        <v/>
      </c>
      <c r="H21" s="30"/>
      <c r="I21" s="131" t="str">
        <f>IF(C21="","",IF(INDEX(Flächenverzeichnis!F:F,MATCH(C21,Flächenverzeichnis!A:A,0))="",30,IF(INDEX('P-Bedarfsermittlung'!D:D,MATCH(C21,'P-Bedarfsermittlung'!B:B,0))="A",30,IF(INDEX('P-Bedarfsermittlung'!D:D,MATCH(C21,'P-Bedarfsermittlung'!B:B,0))="B",20,10))))</f>
        <v/>
      </c>
      <c r="J21" s="132"/>
      <c r="K21" s="32"/>
      <c r="L21" s="31"/>
      <c r="M21" s="27" t="str">
        <f>IF(L21="","",IF(INDEX(Düngemittel!$D:$D,MATCH(Düngemaßnahmen!L21,Düngemittel!$B:$B,0))="",0,INDEX(Düngemittel!$D:$D,MATCH(Düngemaßnahmen!L21,Düngemittel!$B:$B,0))))</f>
        <v/>
      </c>
      <c r="N21" s="27" t="str">
        <f>IF(L21="","",IF(INDEX(Düngemittel!$F:$F,MATCH(Düngemaßnahmen!L21,Düngemittel!$B:$B,0))="","k.A.",INDEX(Düngemittel!$F:$F,MATCH(Düngemaßnahmen!L21,Düngemittel!$B:$B,0))))</f>
        <v/>
      </c>
      <c r="O21" s="27" t="str">
        <f>IF(L21="","",IF(INDEX(Düngemittel!$E:$E,MATCH(Düngemaßnahmen!L21,Düngemittel!$B:$B,0))="","k.A.",INDEX(Düngemittel!$E:$E,MATCH(Düngemaßnahmen!L21,Düngemittel!$B:$B,0))))</f>
        <v/>
      </c>
      <c r="P21" s="27" t="str">
        <f>IF(L21="","",IF(INDEX(Düngemittel!$G:$G,MATCH(Düngemaßnahmen!L21,Düngemittel!$B:$B,0))="",0,INDEX(Düngemittel!$G:$G,MATCH(Düngemaßnahmen!L21,Düngemittel!$B:$B,0))))</f>
        <v/>
      </c>
      <c r="Q21" s="140" t="str">
        <f t="shared" si="2"/>
        <v/>
      </c>
      <c r="R21" s="141" t="str">
        <f t="shared" si="3"/>
        <v/>
      </c>
      <c r="S21" s="25" t="str">
        <f t="shared" si="4"/>
        <v/>
      </c>
      <c r="T21" s="25" t="str">
        <f t="shared" si="0"/>
        <v/>
      </c>
      <c r="U21" s="25" t="str">
        <f t="shared" si="5"/>
        <v/>
      </c>
      <c r="V21" s="25" t="str">
        <f t="shared" si="6"/>
        <v/>
      </c>
      <c r="W21" s="25" t="str">
        <f t="shared" si="7"/>
        <v/>
      </c>
      <c r="X21" s="142"/>
      <c r="Y21" s="142"/>
      <c r="Z21" s="139" t="str">
        <f t="shared" si="8"/>
        <v/>
      </c>
      <c r="AA21" s="160" t="str">
        <f t="shared" si="9"/>
        <v/>
      </c>
    </row>
    <row r="22" spans="1:27" ht="17.25" customHeight="1" x14ac:dyDescent="0.25">
      <c r="A22" s="103">
        <v>18</v>
      </c>
      <c r="B22" s="32"/>
      <c r="C22" s="138"/>
      <c r="D22" s="55" t="str">
        <f>IF(C22="","",INDEX('Dokumentation (schlagbezogen)'!C:C,MATCH(C22,'Dokumentation (schlagbezogen)'!B:B,0)))</f>
        <v/>
      </c>
      <c r="E22" s="55" t="str">
        <f>IF(C22="","",IF(INDEX('Dokumentation (schlagbezogen)'!D:D,MATCH(C22,'Dokumentation (schlagbezogen)'!B:B,0))="","k.A.",INDEX('Dokumentation (schlagbezogen)'!D:D,MATCH(C22,'Dokumentation (schlagbezogen)'!B:B,0))))</f>
        <v/>
      </c>
      <c r="F22" s="55" t="str">
        <f>IF(C22="","",IF(E22="k.A.","Wert nicht ermittelt!",INDEX('Dokumentation (schlagbezogen)'!E:E,MATCH(C22,'Dokumentation (schlagbezogen)'!B:B,0))))</f>
        <v/>
      </c>
      <c r="G22" s="55" t="str">
        <f t="shared" si="1"/>
        <v/>
      </c>
      <c r="H22" s="30"/>
      <c r="I22" s="131" t="str">
        <f>IF(C22="","",IF(INDEX(Flächenverzeichnis!F:F,MATCH(C22,Flächenverzeichnis!A:A,0))="",30,IF(INDEX('P-Bedarfsermittlung'!D:D,MATCH(C22,'P-Bedarfsermittlung'!B:B,0))="A",30,IF(INDEX('P-Bedarfsermittlung'!D:D,MATCH(C22,'P-Bedarfsermittlung'!B:B,0))="B",20,10))))</f>
        <v/>
      </c>
      <c r="J22" s="132"/>
      <c r="K22" s="32"/>
      <c r="L22" s="31"/>
      <c r="M22" s="27" t="str">
        <f>IF(L22="","",IF(INDEX(Düngemittel!$D:$D,MATCH(Düngemaßnahmen!L22,Düngemittel!$B:$B,0))="",0,INDEX(Düngemittel!$D:$D,MATCH(Düngemaßnahmen!L22,Düngemittel!$B:$B,0))))</f>
        <v/>
      </c>
      <c r="N22" s="27" t="str">
        <f>IF(L22="","",IF(INDEX(Düngemittel!$F:$F,MATCH(Düngemaßnahmen!L22,Düngemittel!$B:$B,0))="","k.A.",INDEX(Düngemittel!$F:$F,MATCH(Düngemaßnahmen!L22,Düngemittel!$B:$B,0))))</f>
        <v/>
      </c>
      <c r="O22" s="27" t="str">
        <f>IF(L22="","",IF(INDEX(Düngemittel!$E:$E,MATCH(Düngemaßnahmen!L22,Düngemittel!$B:$B,0))="","k.A.",INDEX(Düngemittel!$E:$E,MATCH(Düngemaßnahmen!L22,Düngemittel!$B:$B,0))))</f>
        <v/>
      </c>
      <c r="P22" s="27" t="str">
        <f>IF(L22="","",IF(INDEX(Düngemittel!$G:$G,MATCH(Düngemaßnahmen!L22,Düngemittel!$B:$B,0))="",0,INDEX(Düngemittel!$G:$G,MATCH(Düngemaßnahmen!L22,Düngemittel!$B:$B,0))))</f>
        <v/>
      </c>
      <c r="Q22" s="140" t="str">
        <f t="shared" si="2"/>
        <v/>
      </c>
      <c r="R22" s="141" t="str">
        <f t="shared" si="3"/>
        <v/>
      </c>
      <c r="S22" s="25" t="str">
        <f t="shared" si="4"/>
        <v/>
      </c>
      <c r="T22" s="25" t="str">
        <f t="shared" si="0"/>
        <v/>
      </c>
      <c r="U22" s="25" t="str">
        <f t="shared" si="5"/>
        <v/>
      </c>
      <c r="V22" s="25" t="str">
        <f t="shared" si="6"/>
        <v/>
      </c>
      <c r="W22" s="25" t="str">
        <f t="shared" si="7"/>
        <v/>
      </c>
      <c r="X22" s="142"/>
      <c r="Y22" s="142"/>
      <c r="Z22" s="139" t="str">
        <f t="shared" si="8"/>
        <v/>
      </c>
      <c r="AA22" s="160" t="str">
        <f t="shared" si="9"/>
        <v/>
      </c>
    </row>
    <row r="23" spans="1:27" ht="17.25" customHeight="1" x14ac:dyDescent="0.25">
      <c r="A23" s="103">
        <v>19</v>
      </c>
      <c r="B23" s="32"/>
      <c r="C23" s="138"/>
      <c r="D23" s="55" t="str">
        <f>IF(C23="","",INDEX('Dokumentation (schlagbezogen)'!C:C,MATCH(C23,'Dokumentation (schlagbezogen)'!B:B,0)))</f>
        <v/>
      </c>
      <c r="E23" s="55" t="str">
        <f>IF(C23="","",IF(INDEX('Dokumentation (schlagbezogen)'!D:D,MATCH(C23,'Dokumentation (schlagbezogen)'!B:B,0))="","k.A.",INDEX('Dokumentation (schlagbezogen)'!D:D,MATCH(C23,'Dokumentation (schlagbezogen)'!B:B,0))))</f>
        <v/>
      </c>
      <c r="F23" s="55" t="str">
        <f>IF(C23="","",IF(E23="k.A.","Wert nicht ermittelt!",INDEX('Dokumentation (schlagbezogen)'!E:E,MATCH(C23,'Dokumentation (schlagbezogen)'!B:B,0))))</f>
        <v/>
      </c>
      <c r="G23" s="55" t="str">
        <f t="shared" si="1"/>
        <v/>
      </c>
      <c r="H23" s="30"/>
      <c r="I23" s="131" t="str">
        <f>IF(C23="","",IF(INDEX(Flächenverzeichnis!F:F,MATCH(C23,Flächenverzeichnis!A:A,0))="",30,IF(INDEX('P-Bedarfsermittlung'!D:D,MATCH(C23,'P-Bedarfsermittlung'!B:B,0))="A",30,IF(INDEX('P-Bedarfsermittlung'!D:D,MATCH(C23,'P-Bedarfsermittlung'!B:B,0))="B",20,10))))</f>
        <v/>
      </c>
      <c r="J23" s="132"/>
      <c r="K23" s="32"/>
      <c r="L23" s="31"/>
      <c r="M23" s="27" t="str">
        <f>IF(L23="","",IF(INDEX(Düngemittel!$D:$D,MATCH(Düngemaßnahmen!L23,Düngemittel!$B:$B,0))="",0,INDEX(Düngemittel!$D:$D,MATCH(Düngemaßnahmen!L23,Düngemittel!$B:$B,0))))</f>
        <v/>
      </c>
      <c r="N23" s="27" t="str">
        <f>IF(L23="","",IF(INDEX(Düngemittel!$F:$F,MATCH(Düngemaßnahmen!L23,Düngemittel!$B:$B,0))="","k.A.",INDEX(Düngemittel!$F:$F,MATCH(Düngemaßnahmen!L23,Düngemittel!$B:$B,0))))</f>
        <v/>
      </c>
      <c r="O23" s="27" t="str">
        <f>IF(L23="","",IF(INDEX(Düngemittel!$E:$E,MATCH(Düngemaßnahmen!L23,Düngemittel!$B:$B,0))="","k.A.",INDEX(Düngemittel!$E:$E,MATCH(Düngemaßnahmen!L23,Düngemittel!$B:$B,0))))</f>
        <v/>
      </c>
      <c r="P23" s="27" t="str">
        <f>IF(L23="","",IF(INDEX(Düngemittel!$G:$G,MATCH(Düngemaßnahmen!L23,Düngemittel!$B:$B,0))="",0,INDEX(Düngemittel!$G:$G,MATCH(Düngemaßnahmen!L23,Düngemittel!$B:$B,0))))</f>
        <v/>
      </c>
      <c r="Q23" s="140" t="str">
        <f t="shared" si="2"/>
        <v/>
      </c>
      <c r="R23" s="141" t="str">
        <f t="shared" si="3"/>
        <v/>
      </c>
      <c r="S23" s="25" t="str">
        <f t="shared" si="4"/>
        <v/>
      </c>
      <c r="T23" s="25" t="str">
        <f t="shared" si="0"/>
        <v/>
      </c>
      <c r="U23" s="25" t="str">
        <f t="shared" si="5"/>
        <v/>
      </c>
      <c r="V23" s="25" t="str">
        <f t="shared" si="6"/>
        <v/>
      </c>
      <c r="W23" s="25" t="str">
        <f t="shared" si="7"/>
        <v/>
      </c>
      <c r="X23" s="142"/>
      <c r="Y23" s="142"/>
      <c r="Z23" s="139" t="str">
        <f t="shared" si="8"/>
        <v/>
      </c>
      <c r="AA23" s="160" t="str">
        <f t="shared" si="9"/>
        <v/>
      </c>
    </row>
    <row r="24" spans="1:27" ht="17.25" customHeight="1" x14ac:dyDescent="0.25">
      <c r="A24" s="103">
        <v>20</v>
      </c>
      <c r="B24" s="32"/>
      <c r="C24" s="138"/>
      <c r="D24" s="55" t="str">
        <f>IF(C24="","",INDEX('Dokumentation (schlagbezogen)'!C:C,MATCH(C24,'Dokumentation (schlagbezogen)'!B:B,0)))</f>
        <v/>
      </c>
      <c r="E24" s="55" t="str">
        <f>IF(C24="","",IF(INDEX('Dokumentation (schlagbezogen)'!D:D,MATCH(C24,'Dokumentation (schlagbezogen)'!B:B,0))="","k.A.",INDEX('Dokumentation (schlagbezogen)'!D:D,MATCH(C24,'Dokumentation (schlagbezogen)'!B:B,0))))</f>
        <v/>
      </c>
      <c r="F24" s="55" t="str">
        <f>IF(C24="","",IF(E24="k.A.","Wert nicht ermittelt!",INDEX('Dokumentation (schlagbezogen)'!E:E,MATCH(C24,'Dokumentation (schlagbezogen)'!B:B,0))))</f>
        <v/>
      </c>
      <c r="G24" s="55" t="str">
        <f t="shared" si="1"/>
        <v/>
      </c>
      <c r="H24" s="30"/>
      <c r="I24" s="131" t="str">
        <f>IF(C24="","",IF(INDEX(Flächenverzeichnis!F:F,MATCH(C24,Flächenverzeichnis!A:A,0))="",30,IF(INDEX('P-Bedarfsermittlung'!D:D,MATCH(C24,'P-Bedarfsermittlung'!B:B,0))="A",30,IF(INDEX('P-Bedarfsermittlung'!D:D,MATCH(C24,'P-Bedarfsermittlung'!B:B,0))="B",20,10))))</f>
        <v/>
      </c>
      <c r="J24" s="132"/>
      <c r="K24" s="32"/>
      <c r="L24" s="31"/>
      <c r="M24" s="27" t="str">
        <f>IF(L24="","",IF(INDEX(Düngemittel!$D:$D,MATCH(Düngemaßnahmen!L24,Düngemittel!$B:$B,0))="",0,INDEX(Düngemittel!$D:$D,MATCH(Düngemaßnahmen!L24,Düngemittel!$B:$B,0))))</f>
        <v/>
      </c>
      <c r="N24" s="27" t="str">
        <f>IF(L24="","",IF(INDEX(Düngemittel!$F:$F,MATCH(Düngemaßnahmen!L24,Düngemittel!$B:$B,0))="","k.A.",INDEX(Düngemittel!$F:$F,MATCH(Düngemaßnahmen!L24,Düngemittel!$B:$B,0))))</f>
        <v/>
      </c>
      <c r="O24" s="27" t="str">
        <f>IF(L24="","",IF(INDEX(Düngemittel!$E:$E,MATCH(Düngemaßnahmen!L24,Düngemittel!$B:$B,0))="","k.A.",INDEX(Düngemittel!$E:$E,MATCH(Düngemaßnahmen!L24,Düngemittel!$B:$B,0))))</f>
        <v/>
      </c>
      <c r="P24" s="27" t="str">
        <f>IF(L24="","",IF(INDEX(Düngemittel!$G:$G,MATCH(Düngemaßnahmen!L24,Düngemittel!$B:$B,0))="",0,INDEX(Düngemittel!$G:$G,MATCH(Düngemaßnahmen!L24,Düngemittel!$B:$B,0))))</f>
        <v/>
      </c>
      <c r="Q24" s="140" t="str">
        <f t="shared" si="2"/>
        <v/>
      </c>
      <c r="R24" s="141" t="str">
        <f t="shared" si="3"/>
        <v/>
      </c>
      <c r="S24" s="25" t="str">
        <f t="shared" si="4"/>
        <v/>
      </c>
      <c r="T24" s="25" t="str">
        <f t="shared" si="0"/>
        <v/>
      </c>
      <c r="U24" s="25" t="str">
        <f t="shared" si="5"/>
        <v/>
      </c>
      <c r="V24" s="25" t="str">
        <f t="shared" si="6"/>
        <v/>
      </c>
      <c r="W24" s="25" t="str">
        <f t="shared" si="7"/>
        <v/>
      </c>
      <c r="X24" s="142"/>
      <c r="Y24" s="142"/>
      <c r="Z24" s="139" t="str">
        <f t="shared" si="8"/>
        <v/>
      </c>
      <c r="AA24" s="160" t="str">
        <f t="shared" si="9"/>
        <v/>
      </c>
    </row>
    <row r="25" spans="1:27" ht="17.25" customHeight="1" x14ac:dyDescent="0.25">
      <c r="A25" s="103">
        <v>21</v>
      </c>
      <c r="B25" s="32"/>
      <c r="C25" s="138"/>
      <c r="D25" s="55" t="str">
        <f>IF(C25="","",INDEX('Dokumentation (schlagbezogen)'!C:C,MATCH(C25,'Dokumentation (schlagbezogen)'!B:B,0)))</f>
        <v/>
      </c>
      <c r="E25" s="55" t="str">
        <f>IF(C25="","",IF(INDEX('Dokumentation (schlagbezogen)'!D:D,MATCH(C25,'Dokumentation (schlagbezogen)'!B:B,0))="","k.A.",INDEX('Dokumentation (schlagbezogen)'!D:D,MATCH(C25,'Dokumentation (schlagbezogen)'!B:B,0))))</f>
        <v/>
      </c>
      <c r="F25" s="55" t="str">
        <f>IF(C25="","",IF(E25="k.A.","Wert nicht ermittelt!",INDEX('Dokumentation (schlagbezogen)'!E:E,MATCH(C25,'Dokumentation (schlagbezogen)'!B:B,0))))</f>
        <v/>
      </c>
      <c r="G25" s="55" t="str">
        <f t="shared" si="1"/>
        <v/>
      </c>
      <c r="H25" s="30"/>
      <c r="I25" s="131" t="str">
        <f>IF(C25="","",IF(INDEX(Flächenverzeichnis!F:F,MATCH(C25,Flächenverzeichnis!A:A,0))="",30,IF(INDEX('P-Bedarfsermittlung'!D:D,MATCH(C25,'P-Bedarfsermittlung'!B:B,0))="A",30,IF(INDEX('P-Bedarfsermittlung'!D:D,MATCH(C25,'P-Bedarfsermittlung'!B:B,0))="B",20,10))))</f>
        <v/>
      </c>
      <c r="J25" s="132"/>
      <c r="K25" s="32"/>
      <c r="L25" s="31"/>
      <c r="M25" s="27" t="str">
        <f>IF(L25="","",IF(INDEX(Düngemittel!$D:$D,MATCH(Düngemaßnahmen!L25,Düngemittel!$B:$B,0))="",0,INDEX(Düngemittel!$D:$D,MATCH(Düngemaßnahmen!L25,Düngemittel!$B:$B,0))))</f>
        <v/>
      </c>
      <c r="N25" s="27" t="str">
        <f>IF(L25="","",IF(INDEX(Düngemittel!$F:$F,MATCH(Düngemaßnahmen!L25,Düngemittel!$B:$B,0))="","k.A.",INDEX(Düngemittel!$F:$F,MATCH(Düngemaßnahmen!L25,Düngemittel!$B:$B,0))))</f>
        <v/>
      </c>
      <c r="O25" s="27" t="str">
        <f>IF(L25="","",IF(INDEX(Düngemittel!$E:$E,MATCH(Düngemaßnahmen!L25,Düngemittel!$B:$B,0))="","k.A.",INDEX(Düngemittel!$E:$E,MATCH(Düngemaßnahmen!L25,Düngemittel!$B:$B,0))))</f>
        <v/>
      </c>
      <c r="P25" s="27" t="str">
        <f>IF(L25="","",IF(INDEX(Düngemittel!$G:$G,MATCH(Düngemaßnahmen!L25,Düngemittel!$B:$B,0))="",0,INDEX(Düngemittel!$G:$G,MATCH(Düngemaßnahmen!L25,Düngemittel!$B:$B,0))))</f>
        <v/>
      </c>
      <c r="Q25" s="140" t="str">
        <f t="shared" si="2"/>
        <v/>
      </c>
      <c r="R25" s="141" t="str">
        <f t="shared" si="3"/>
        <v/>
      </c>
      <c r="S25" s="25" t="str">
        <f t="shared" si="4"/>
        <v/>
      </c>
      <c r="T25" s="25" t="str">
        <f t="shared" si="0"/>
        <v/>
      </c>
      <c r="U25" s="25" t="str">
        <f t="shared" si="5"/>
        <v/>
      </c>
      <c r="V25" s="25" t="str">
        <f t="shared" si="6"/>
        <v/>
      </c>
      <c r="W25" s="25" t="str">
        <f t="shared" si="7"/>
        <v/>
      </c>
      <c r="X25" s="142"/>
      <c r="Y25" s="142"/>
      <c r="Z25" s="139" t="str">
        <f t="shared" si="8"/>
        <v/>
      </c>
      <c r="AA25" s="160" t="str">
        <f t="shared" si="9"/>
        <v/>
      </c>
    </row>
    <row r="26" spans="1:27" ht="17.25" customHeight="1" x14ac:dyDescent="0.25">
      <c r="A26" s="103">
        <v>22</v>
      </c>
      <c r="B26" s="32"/>
      <c r="C26" s="138"/>
      <c r="D26" s="55" t="str">
        <f>IF(C26="","",INDEX('Dokumentation (schlagbezogen)'!C:C,MATCH(C26,'Dokumentation (schlagbezogen)'!B:B,0)))</f>
        <v/>
      </c>
      <c r="E26" s="55" t="str">
        <f>IF(C26="","",IF(INDEX('Dokumentation (schlagbezogen)'!D:D,MATCH(C26,'Dokumentation (schlagbezogen)'!B:B,0))="","k.A.",INDEX('Dokumentation (schlagbezogen)'!D:D,MATCH(C26,'Dokumentation (schlagbezogen)'!B:B,0))))</f>
        <v/>
      </c>
      <c r="F26" s="55" t="str">
        <f>IF(C26="","",IF(E26="k.A.","Wert nicht ermittelt!",INDEX('Dokumentation (schlagbezogen)'!E:E,MATCH(C26,'Dokumentation (schlagbezogen)'!B:B,0))))</f>
        <v/>
      </c>
      <c r="G26" s="55" t="str">
        <f t="shared" si="1"/>
        <v/>
      </c>
      <c r="H26" s="30"/>
      <c r="I26" s="131" t="str">
        <f>IF(C26="","",IF(INDEX(Flächenverzeichnis!F:F,MATCH(C26,Flächenverzeichnis!A:A,0))="",30,IF(INDEX('P-Bedarfsermittlung'!D:D,MATCH(C26,'P-Bedarfsermittlung'!B:B,0))="A",30,IF(INDEX('P-Bedarfsermittlung'!D:D,MATCH(C26,'P-Bedarfsermittlung'!B:B,0))="B",20,10))))</f>
        <v/>
      </c>
      <c r="J26" s="132"/>
      <c r="K26" s="32"/>
      <c r="L26" s="31"/>
      <c r="M26" s="27" t="str">
        <f>IF(L26="","",IF(INDEX(Düngemittel!$D:$D,MATCH(Düngemaßnahmen!L26,Düngemittel!$B:$B,0))="",0,INDEX(Düngemittel!$D:$D,MATCH(Düngemaßnahmen!L26,Düngemittel!$B:$B,0))))</f>
        <v/>
      </c>
      <c r="N26" s="27" t="str">
        <f>IF(L26="","",IF(INDEX(Düngemittel!$F:$F,MATCH(Düngemaßnahmen!L26,Düngemittel!$B:$B,0))="","k.A.",INDEX(Düngemittel!$F:$F,MATCH(Düngemaßnahmen!L26,Düngemittel!$B:$B,0))))</f>
        <v/>
      </c>
      <c r="O26" s="27" t="str">
        <f>IF(L26="","",IF(INDEX(Düngemittel!$E:$E,MATCH(Düngemaßnahmen!L26,Düngemittel!$B:$B,0))="","k.A.",INDEX(Düngemittel!$E:$E,MATCH(Düngemaßnahmen!L26,Düngemittel!$B:$B,0))))</f>
        <v/>
      </c>
      <c r="P26" s="27" t="str">
        <f>IF(L26="","",IF(INDEX(Düngemittel!$G:$G,MATCH(Düngemaßnahmen!L26,Düngemittel!$B:$B,0))="",0,INDEX(Düngemittel!$G:$G,MATCH(Düngemaßnahmen!L26,Düngemittel!$B:$B,0))))</f>
        <v/>
      </c>
      <c r="Q26" s="140" t="str">
        <f t="shared" si="2"/>
        <v/>
      </c>
      <c r="R26" s="141" t="str">
        <f t="shared" si="3"/>
        <v/>
      </c>
      <c r="S26" s="25" t="str">
        <f t="shared" si="4"/>
        <v/>
      </c>
      <c r="T26" s="25" t="str">
        <f t="shared" si="0"/>
        <v/>
      </c>
      <c r="U26" s="25" t="str">
        <f t="shared" si="5"/>
        <v/>
      </c>
      <c r="V26" s="25" t="str">
        <f t="shared" si="6"/>
        <v/>
      </c>
      <c r="W26" s="25" t="str">
        <f t="shared" si="7"/>
        <v/>
      </c>
      <c r="X26" s="142"/>
      <c r="Y26" s="142"/>
      <c r="Z26" s="139" t="str">
        <f t="shared" si="8"/>
        <v/>
      </c>
      <c r="AA26" s="160" t="str">
        <f t="shared" si="9"/>
        <v/>
      </c>
    </row>
    <row r="27" spans="1:27" ht="17.25" customHeight="1" x14ac:dyDescent="0.25">
      <c r="A27" s="103">
        <v>23</v>
      </c>
      <c r="B27" s="32"/>
      <c r="C27" s="138"/>
      <c r="D27" s="55" t="str">
        <f>IF(C27="","",INDEX('Dokumentation (schlagbezogen)'!C:C,MATCH(C27,'Dokumentation (schlagbezogen)'!B:B,0)))</f>
        <v/>
      </c>
      <c r="E27" s="55" t="str">
        <f>IF(C27="","",IF(INDEX('Dokumentation (schlagbezogen)'!D:D,MATCH(C27,'Dokumentation (schlagbezogen)'!B:B,0))="","k.A.",INDEX('Dokumentation (schlagbezogen)'!D:D,MATCH(C27,'Dokumentation (schlagbezogen)'!B:B,0))))</f>
        <v/>
      </c>
      <c r="F27" s="55" t="str">
        <f>IF(C27="","",IF(E27="k.A.","Wert nicht ermittelt!",INDEX('Dokumentation (schlagbezogen)'!E:E,MATCH(C27,'Dokumentation (schlagbezogen)'!B:B,0))))</f>
        <v/>
      </c>
      <c r="G27" s="55" t="str">
        <f t="shared" si="1"/>
        <v/>
      </c>
      <c r="H27" s="30"/>
      <c r="I27" s="131" t="str">
        <f>IF(C27="","",IF(INDEX(Flächenverzeichnis!F:F,MATCH(C27,Flächenverzeichnis!A:A,0))="",30,IF(INDEX('P-Bedarfsermittlung'!D:D,MATCH(C27,'P-Bedarfsermittlung'!B:B,0))="A",30,IF(INDEX('P-Bedarfsermittlung'!D:D,MATCH(C27,'P-Bedarfsermittlung'!B:B,0))="B",20,10))))</f>
        <v/>
      </c>
      <c r="J27" s="132"/>
      <c r="K27" s="32"/>
      <c r="L27" s="31"/>
      <c r="M27" s="27" t="str">
        <f>IF(L27="","",IF(INDEX(Düngemittel!$D:$D,MATCH(Düngemaßnahmen!L27,Düngemittel!$B:$B,0))="",0,INDEX(Düngemittel!$D:$D,MATCH(Düngemaßnahmen!L27,Düngemittel!$B:$B,0))))</f>
        <v/>
      </c>
      <c r="N27" s="27" t="str">
        <f>IF(L27="","",IF(INDEX(Düngemittel!$F:$F,MATCH(Düngemaßnahmen!L27,Düngemittel!$B:$B,0))="","k.A.",INDEX(Düngemittel!$F:$F,MATCH(Düngemaßnahmen!L27,Düngemittel!$B:$B,0))))</f>
        <v/>
      </c>
      <c r="O27" s="27" t="str">
        <f>IF(L27="","",IF(INDEX(Düngemittel!$E:$E,MATCH(Düngemaßnahmen!L27,Düngemittel!$B:$B,0))="","k.A.",INDEX(Düngemittel!$E:$E,MATCH(Düngemaßnahmen!L27,Düngemittel!$B:$B,0))))</f>
        <v/>
      </c>
      <c r="P27" s="27" t="str">
        <f>IF(L27="","",IF(INDEX(Düngemittel!$G:$G,MATCH(Düngemaßnahmen!L27,Düngemittel!$B:$B,0))="",0,INDEX(Düngemittel!$G:$G,MATCH(Düngemaßnahmen!L27,Düngemittel!$B:$B,0))))</f>
        <v/>
      </c>
      <c r="Q27" s="140" t="str">
        <f t="shared" si="2"/>
        <v/>
      </c>
      <c r="R27" s="141" t="str">
        <f t="shared" si="3"/>
        <v/>
      </c>
      <c r="S27" s="25" t="str">
        <f t="shared" si="4"/>
        <v/>
      </c>
      <c r="T27" s="25" t="str">
        <f t="shared" si="0"/>
        <v/>
      </c>
      <c r="U27" s="25" t="str">
        <f t="shared" si="5"/>
        <v/>
      </c>
      <c r="V27" s="25" t="str">
        <f t="shared" si="6"/>
        <v/>
      </c>
      <c r="W27" s="25" t="str">
        <f t="shared" si="7"/>
        <v/>
      </c>
      <c r="X27" s="142"/>
      <c r="Y27" s="142"/>
      <c r="Z27" s="139" t="str">
        <f t="shared" si="8"/>
        <v/>
      </c>
      <c r="AA27" s="160" t="str">
        <f t="shared" si="9"/>
        <v/>
      </c>
    </row>
    <row r="28" spans="1:27" ht="17.25" customHeight="1" x14ac:dyDescent="0.25">
      <c r="A28" s="103">
        <v>24</v>
      </c>
      <c r="B28" s="32"/>
      <c r="C28" s="138"/>
      <c r="D28" s="55" t="str">
        <f>IF(C28="","",INDEX('Dokumentation (schlagbezogen)'!C:C,MATCH(C28,'Dokumentation (schlagbezogen)'!B:B,0)))</f>
        <v/>
      </c>
      <c r="E28" s="55" t="str">
        <f>IF(C28="","",IF(INDEX('Dokumentation (schlagbezogen)'!D:D,MATCH(C28,'Dokumentation (schlagbezogen)'!B:B,0))="","k.A.",INDEX('Dokumentation (schlagbezogen)'!D:D,MATCH(C28,'Dokumentation (schlagbezogen)'!B:B,0))))</f>
        <v/>
      </c>
      <c r="F28" s="55" t="str">
        <f>IF(C28="","",IF(E28="k.A.","Wert nicht ermittelt!",INDEX('Dokumentation (schlagbezogen)'!E:E,MATCH(C28,'Dokumentation (schlagbezogen)'!B:B,0))))</f>
        <v/>
      </c>
      <c r="G28" s="55" t="str">
        <f t="shared" si="1"/>
        <v/>
      </c>
      <c r="H28" s="30"/>
      <c r="I28" s="131" t="str">
        <f>IF(C28="","",IF(INDEX(Flächenverzeichnis!F:F,MATCH(C28,Flächenverzeichnis!A:A,0))="",30,IF(INDEX('P-Bedarfsermittlung'!D:D,MATCH(C28,'P-Bedarfsermittlung'!B:B,0))="A",30,IF(INDEX('P-Bedarfsermittlung'!D:D,MATCH(C28,'P-Bedarfsermittlung'!B:B,0))="B",20,10))))</f>
        <v/>
      </c>
      <c r="J28" s="132"/>
      <c r="K28" s="32"/>
      <c r="L28" s="31"/>
      <c r="M28" s="27" t="str">
        <f>IF(L28="","",IF(INDEX(Düngemittel!$D:$D,MATCH(Düngemaßnahmen!L28,Düngemittel!$B:$B,0))="",0,INDEX(Düngemittel!$D:$D,MATCH(Düngemaßnahmen!L28,Düngemittel!$B:$B,0))))</f>
        <v/>
      </c>
      <c r="N28" s="27" t="str">
        <f>IF(L28="","",IF(INDEX(Düngemittel!$F:$F,MATCH(Düngemaßnahmen!L28,Düngemittel!$B:$B,0))="","k.A.",INDEX(Düngemittel!$F:$F,MATCH(Düngemaßnahmen!L28,Düngemittel!$B:$B,0))))</f>
        <v/>
      </c>
      <c r="O28" s="27" t="str">
        <f>IF(L28="","",IF(INDEX(Düngemittel!$E:$E,MATCH(Düngemaßnahmen!L28,Düngemittel!$B:$B,0))="","k.A.",INDEX(Düngemittel!$E:$E,MATCH(Düngemaßnahmen!L28,Düngemittel!$B:$B,0))))</f>
        <v/>
      </c>
      <c r="P28" s="27" t="str">
        <f>IF(L28="","",IF(INDEX(Düngemittel!$G:$G,MATCH(Düngemaßnahmen!L28,Düngemittel!$B:$B,0))="",0,INDEX(Düngemittel!$G:$G,MATCH(Düngemaßnahmen!L28,Düngemittel!$B:$B,0))))</f>
        <v/>
      </c>
      <c r="Q28" s="140" t="str">
        <f t="shared" si="2"/>
        <v/>
      </c>
      <c r="R28" s="141" t="str">
        <f t="shared" si="3"/>
        <v/>
      </c>
      <c r="S28" s="25" t="str">
        <f t="shared" si="4"/>
        <v/>
      </c>
      <c r="T28" s="25" t="str">
        <f t="shared" si="0"/>
        <v/>
      </c>
      <c r="U28" s="25" t="str">
        <f t="shared" si="5"/>
        <v/>
      </c>
      <c r="V28" s="25" t="str">
        <f t="shared" si="6"/>
        <v/>
      </c>
      <c r="W28" s="25" t="str">
        <f t="shared" si="7"/>
        <v/>
      </c>
      <c r="X28" s="142"/>
      <c r="Y28" s="142"/>
      <c r="Z28" s="139" t="str">
        <f t="shared" si="8"/>
        <v/>
      </c>
      <c r="AA28" s="160" t="str">
        <f t="shared" si="9"/>
        <v/>
      </c>
    </row>
    <row r="29" spans="1:27" ht="17.25" customHeight="1" x14ac:dyDescent="0.25">
      <c r="A29" s="103">
        <v>25</v>
      </c>
      <c r="B29" s="32"/>
      <c r="C29" s="138"/>
      <c r="D29" s="55" t="str">
        <f>IF(C29="","",INDEX('Dokumentation (schlagbezogen)'!C:C,MATCH(C29,'Dokumentation (schlagbezogen)'!B:B,0)))</f>
        <v/>
      </c>
      <c r="E29" s="55" t="str">
        <f>IF(C29="","",IF(INDEX('Dokumentation (schlagbezogen)'!D:D,MATCH(C29,'Dokumentation (schlagbezogen)'!B:B,0))="","k.A.",INDEX('Dokumentation (schlagbezogen)'!D:D,MATCH(C29,'Dokumentation (schlagbezogen)'!B:B,0))))</f>
        <v/>
      </c>
      <c r="F29" s="55" t="str">
        <f>IF(C29="","",IF(E29="k.A.","Wert nicht ermittelt!",INDEX('Dokumentation (schlagbezogen)'!E:E,MATCH(C29,'Dokumentation (schlagbezogen)'!B:B,0))))</f>
        <v/>
      </c>
      <c r="G29" s="55" t="str">
        <f t="shared" si="1"/>
        <v/>
      </c>
      <c r="H29" s="30"/>
      <c r="I29" s="131" t="str">
        <f>IF(C29="","",IF(INDEX(Flächenverzeichnis!F:F,MATCH(C29,Flächenverzeichnis!A:A,0))="",30,IF(INDEX('P-Bedarfsermittlung'!D:D,MATCH(C29,'P-Bedarfsermittlung'!B:B,0))="A",30,IF(INDEX('P-Bedarfsermittlung'!D:D,MATCH(C29,'P-Bedarfsermittlung'!B:B,0))="B",20,10))))</f>
        <v/>
      </c>
      <c r="J29" s="132"/>
      <c r="K29" s="32"/>
      <c r="L29" s="31"/>
      <c r="M29" s="27" t="str">
        <f>IF(L29="","",IF(INDEX(Düngemittel!$D:$D,MATCH(Düngemaßnahmen!L29,Düngemittel!$B:$B,0))="",0,INDEX(Düngemittel!$D:$D,MATCH(Düngemaßnahmen!L29,Düngemittel!$B:$B,0))))</f>
        <v/>
      </c>
      <c r="N29" s="27" t="str">
        <f>IF(L29="","",IF(INDEX(Düngemittel!$F:$F,MATCH(Düngemaßnahmen!L29,Düngemittel!$B:$B,0))="","k.A.",INDEX(Düngemittel!$F:$F,MATCH(Düngemaßnahmen!L29,Düngemittel!$B:$B,0))))</f>
        <v/>
      </c>
      <c r="O29" s="27" t="str">
        <f>IF(L29="","",IF(INDEX(Düngemittel!$E:$E,MATCH(Düngemaßnahmen!L29,Düngemittel!$B:$B,0))="","k.A.",INDEX(Düngemittel!$E:$E,MATCH(Düngemaßnahmen!L29,Düngemittel!$B:$B,0))))</f>
        <v/>
      </c>
      <c r="P29" s="27" t="str">
        <f>IF(L29="","",IF(INDEX(Düngemittel!$G:$G,MATCH(Düngemaßnahmen!L29,Düngemittel!$B:$B,0))="",0,INDEX(Düngemittel!$G:$G,MATCH(Düngemaßnahmen!L29,Düngemittel!$B:$B,0))))</f>
        <v/>
      </c>
      <c r="Q29" s="140" t="str">
        <f t="shared" si="2"/>
        <v/>
      </c>
      <c r="R29" s="141" t="str">
        <f t="shared" si="3"/>
        <v/>
      </c>
      <c r="S29" s="25" t="str">
        <f t="shared" si="4"/>
        <v/>
      </c>
      <c r="T29" s="25" t="str">
        <f t="shared" si="0"/>
        <v/>
      </c>
      <c r="U29" s="25" t="str">
        <f t="shared" si="5"/>
        <v/>
      </c>
      <c r="V29" s="25" t="str">
        <f t="shared" si="6"/>
        <v/>
      </c>
      <c r="W29" s="25" t="str">
        <f t="shared" si="7"/>
        <v/>
      </c>
      <c r="X29" s="142"/>
      <c r="Y29" s="142"/>
      <c r="Z29" s="139" t="str">
        <f t="shared" si="8"/>
        <v/>
      </c>
      <c r="AA29" s="160" t="str">
        <f t="shared" si="9"/>
        <v/>
      </c>
    </row>
    <row r="30" spans="1:27" x14ac:dyDescent="0.25">
      <c r="A30" s="103">
        <v>26</v>
      </c>
      <c r="B30" s="32"/>
      <c r="C30" s="138"/>
      <c r="D30" s="55" t="str">
        <f>IF(C30="","",INDEX('Dokumentation (schlagbezogen)'!C:C,MATCH(C30,'Dokumentation (schlagbezogen)'!B:B,0)))</f>
        <v/>
      </c>
      <c r="E30" s="55" t="str">
        <f>IF(C30="","",IF(INDEX('Dokumentation (schlagbezogen)'!D:D,MATCH(C30,'Dokumentation (schlagbezogen)'!B:B,0))="","k.A.",INDEX('Dokumentation (schlagbezogen)'!D:D,MATCH(C30,'Dokumentation (schlagbezogen)'!B:B,0))))</f>
        <v/>
      </c>
      <c r="F30" s="55" t="str">
        <f>IF(C30="","",IF(E30="k.A.","Wert nicht ermittelt!",INDEX('Dokumentation (schlagbezogen)'!E:E,MATCH(C30,'Dokumentation (schlagbezogen)'!B:B,0))))</f>
        <v/>
      </c>
      <c r="G30" s="55" t="str">
        <f t="shared" si="1"/>
        <v/>
      </c>
      <c r="H30" s="30"/>
      <c r="I30" s="131" t="str">
        <f>IF(C30="","",IF(INDEX(Flächenverzeichnis!F:F,MATCH(C30,Flächenverzeichnis!A:A,0))="",30,IF(INDEX('P-Bedarfsermittlung'!D:D,MATCH(C30,'P-Bedarfsermittlung'!B:B,0))="A",30,IF(INDEX('P-Bedarfsermittlung'!D:D,MATCH(C30,'P-Bedarfsermittlung'!B:B,0))="B",20,10))))</f>
        <v/>
      </c>
      <c r="J30" s="132"/>
      <c r="K30" s="32"/>
      <c r="L30" s="31"/>
      <c r="M30" s="27" t="str">
        <f>IF(L30="","",IF(INDEX(Düngemittel!$D:$D,MATCH(Düngemaßnahmen!L30,Düngemittel!$B:$B,0))="",0,INDEX(Düngemittel!$D:$D,MATCH(Düngemaßnahmen!L30,Düngemittel!$B:$B,0))))</f>
        <v/>
      </c>
      <c r="N30" s="27" t="str">
        <f>IF(L30="","",IF(INDEX(Düngemittel!$F:$F,MATCH(Düngemaßnahmen!L30,Düngemittel!$B:$B,0))="","k.A.",INDEX(Düngemittel!$F:$F,MATCH(Düngemaßnahmen!L30,Düngemittel!$B:$B,0))))</f>
        <v/>
      </c>
      <c r="O30" s="27" t="str">
        <f>IF(L30="","",IF(INDEX(Düngemittel!$E:$E,MATCH(Düngemaßnahmen!L30,Düngemittel!$B:$B,0))="","k.A.",INDEX(Düngemittel!$E:$E,MATCH(Düngemaßnahmen!L30,Düngemittel!$B:$B,0))))</f>
        <v/>
      </c>
      <c r="P30" s="27" t="str">
        <f>IF(L30="","",IF(INDEX(Düngemittel!$G:$G,MATCH(Düngemaßnahmen!L30,Düngemittel!$B:$B,0))="",0,INDEX(Düngemittel!$G:$G,MATCH(Düngemaßnahmen!L30,Düngemittel!$B:$B,0))))</f>
        <v/>
      </c>
      <c r="Q30" s="140" t="str">
        <f t="shared" si="2"/>
        <v/>
      </c>
      <c r="R30" s="141" t="str">
        <f t="shared" si="3"/>
        <v/>
      </c>
      <c r="S30" s="25" t="str">
        <f t="shared" si="4"/>
        <v/>
      </c>
      <c r="T30" s="25" t="str">
        <f t="shared" si="0"/>
        <v/>
      </c>
      <c r="U30" s="25" t="str">
        <f t="shared" si="5"/>
        <v/>
      </c>
      <c r="V30" s="25" t="str">
        <f t="shared" si="6"/>
        <v/>
      </c>
      <c r="W30" s="25" t="str">
        <f t="shared" si="7"/>
        <v/>
      </c>
      <c r="X30" s="142"/>
      <c r="Y30" s="142"/>
      <c r="Z30" s="139" t="str">
        <f t="shared" si="8"/>
        <v/>
      </c>
      <c r="AA30" s="160" t="str">
        <f t="shared" si="9"/>
        <v/>
      </c>
    </row>
    <row r="31" spans="1:27" x14ac:dyDescent="0.25">
      <c r="A31" s="103">
        <v>27</v>
      </c>
      <c r="B31" s="32"/>
      <c r="C31" s="138"/>
      <c r="D31" s="55" t="str">
        <f>IF(C31="","",INDEX('Dokumentation (schlagbezogen)'!C:C,MATCH(C31,'Dokumentation (schlagbezogen)'!B:B,0)))</f>
        <v/>
      </c>
      <c r="E31" s="55" t="str">
        <f>IF(C31="","",IF(INDEX('Dokumentation (schlagbezogen)'!D:D,MATCH(C31,'Dokumentation (schlagbezogen)'!B:B,0))="","k.A.",INDEX('Dokumentation (schlagbezogen)'!D:D,MATCH(C31,'Dokumentation (schlagbezogen)'!B:B,0))))</f>
        <v/>
      </c>
      <c r="F31" s="55" t="str">
        <f>IF(C31="","",IF(E31="k.A.","Wert nicht ermittelt!",INDEX('Dokumentation (schlagbezogen)'!E:E,MATCH(C31,'Dokumentation (schlagbezogen)'!B:B,0))))</f>
        <v/>
      </c>
      <c r="G31" s="55" t="str">
        <f t="shared" si="1"/>
        <v/>
      </c>
      <c r="H31" s="30"/>
      <c r="I31" s="131" t="str">
        <f>IF(C31="","",IF(INDEX(Flächenverzeichnis!F:F,MATCH(C31,Flächenverzeichnis!A:A,0))="",30,IF(INDEX('P-Bedarfsermittlung'!D:D,MATCH(C31,'P-Bedarfsermittlung'!B:B,0))="A",30,IF(INDEX('P-Bedarfsermittlung'!D:D,MATCH(C31,'P-Bedarfsermittlung'!B:B,0))="B",20,10))))</f>
        <v/>
      </c>
      <c r="J31" s="132"/>
      <c r="K31" s="32"/>
      <c r="L31" s="31"/>
      <c r="M31" s="27" t="str">
        <f>IF(L31="","",IF(INDEX(Düngemittel!$D:$D,MATCH(Düngemaßnahmen!L31,Düngemittel!$B:$B,0))="",0,INDEX(Düngemittel!$D:$D,MATCH(Düngemaßnahmen!L31,Düngemittel!$B:$B,0))))</f>
        <v/>
      </c>
      <c r="N31" s="27" t="str">
        <f>IF(L31="","",IF(INDEX(Düngemittel!$F:$F,MATCH(Düngemaßnahmen!L31,Düngemittel!$B:$B,0))="","k.A.",INDEX(Düngemittel!$F:$F,MATCH(Düngemaßnahmen!L31,Düngemittel!$B:$B,0))))</f>
        <v/>
      </c>
      <c r="O31" s="27" t="str">
        <f>IF(L31="","",IF(INDEX(Düngemittel!$E:$E,MATCH(Düngemaßnahmen!L31,Düngemittel!$B:$B,0))="","k.A.",INDEX(Düngemittel!$E:$E,MATCH(Düngemaßnahmen!L31,Düngemittel!$B:$B,0))))</f>
        <v/>
      </c>
      <c r="P31" s="27" t="str">
        <f>IF(L31="","",IF(INDEX(Düngemittel!$G:$G,MATCH(Düngemaßnahmen!L31,Düngemittel!$B:$B,0))="",0,INDEX(Düngemittel!$G:$G,MATCH(Düngemaßnahmen!L31,Düngemittel!$B:$B,0))))</f>
        <v/>
      </c>
      <c r="Q31" s="140" t="str">
        <f t="shared" si="2"/>
        <v/>
      </c>
      <c r="R31" s="141" t="str">
        <f t="shared" si="3"/>
        <v/>
      </c>
      <c r="S31" s="25" t="str">
        <f t="shared" si="4"/>
        <v/>
      </c>
      <c r="T31" s="25" t="str">
        <f t="shared" si="0"/>
        <v/>
      </c>
      <c r="U31" s="25" t="str">
        <f t="shared" si="5"/>
        <v/>
      </c>
      <c r="V31" s="25" t="str">
        <f t="shared" si="6"/>
        <v/>
      </c>
      <c r="W31" s="25" t="str">
        <f t="shared" si="7"/>
        <v/>
      </c>
      <c r="X31" s="142"/>
      <c r="Y31" s="142"/>
      <c r="Z31" s="139" t="str">
        <f t="shared" si="8"/>
        <v/>
      </c>
      <c r="AA31" s="160" t="str">
        <f t="shared" si="9"/>
        <v/>
      </c>
    </row>
    <row r="32" spans="1:27" x14ac:dyDescent="0.25">
      <c r="A32" s="103">
        <v>28</v>
      </c>
      <c r="B32" s="32"/>
      <c r="C32" s="138"/>
      <c r="D32" s="55" t="str">
        <f>IF(C32="","",INDEX('Dokumentation (schlagbezogen)'!C:C,MATCH(C32,'Dokumentation (schlagbezogen)'!B:B,0)))</f>
        <v/>
      </c>
      <c r="E32" s="55" t="str">
        <f>IF(C32="","",IF(INDEX('Dokumentation (schlagbezogen)'!D:D,MATCH(C32,'Dokumentation (schlagbezogen)'!B:B,0))="","k.A.",INDEX('Dokumentation (schlagbezogen)'!D:D,MATCH(C32,'Dokumentation (schlagbezogen)'!B:B,0))))</f>
        <v/>
      </c>
      <c r="F32" s="55" t="str">
        <f>IF(C32="","",IF(E32="k.A.","Wert nicht ermittelt!",INDEX('Dokumentation (schlagbezogen)'!E:E,MATCH(C32,'Dokumentation (schlagbezogen)'!B:B,0))))</f>
        <v/>
      </c>
      <c r="G32" s="55" t="str">
        <f t="shared" si="1"/>
        <v/>
      </c>
      <c r="H32" s="30"/>
      <c r="I32" s="131" t="str">
        <f>IF(C32="","",IF(INDEX(Flächenverzeichnis!F:F,MATCH(C32,Flächenverzeichnis!A:A,0))="",30,IF(INDEX('P-Bedarfsermittlung'!D:D,MATCH(C32,'P-Bedarfsermittlung'!B:B,0))="A",30,IF(INDEX('P-Bedarfsermittlung'!D:D,MATCH(C32,'P-Bedarfsermittlung'!B:B,0))="B",20,10))))</f>
        <v/>
      </c>
      <c r="J32" s="132"/>
      <c r="K32" s="32"/>
      <c r="L32" s="31"/>
      <c r="M32" s="27" t="str">
        <f>IF(L32="","",IF(INDEX(Düngemittel!$D:$D,MATCH(Düngemaßnahmen!L32,Düngemittel!$B:$B,0))="",0,INDEX(Düngemittel!$D:$D,MATCH(Düngemaßnahmen!L32,Düngemittel!$B:$B,0))))</f>
        <v/>
      </c>
      <c r="N32" s="27" t="str">
        <f>IF(L32="","",IF(INDEX(Düngemittel!$F:$F,MATCH(Düngemaßnahmen!L32,Düngemittel!$B:$B,0))="","k.A.",INDEX(Düngemittel!$F:$F,MATCH(Düngemaßnahmen!L32,Düngemittel!$B:$B,0))))</f>
        <v/>
      </c>
      <c r="O32" s="27" t="str">
        <f>IF(L32="","",IF(INDEX(Düngemittel!$E:$E,MATCH(Düngemaßnahmen!L32,Düngemittel!$B:$B,0))="","k.A.",INDEX(Düngemittel!$E:$E,MATCH(Düngemaßnahmen!L32,Düngemittel!$B:$B,0))))</f>
        <v/>
      </c>
      <c r="P32" s="27" t="str">
        <f>IF(L32="","",IF(INDEX(Düngemittel!$G:$G,MATCH(Düngemaßnahmen!L32,Düngemittel!$B:$B,0))="",0,INDEX(Düngemittel!$G:$G,MATCH(Düngemaßnahmen!L32,Düngemittel!$B:$B,0))))</f>
        <v/>
      </c>
      <c r="Q32" s="140" t="str">
        <f t="shared" si="2"/>
        <v/>
      </c>
      <c r="R32" s="141" t="str">
        <f t="shared" si="3"/>
        <v/>
      </c>
      <c r="S32" s="25" t="str">
        <f t="shared" si="4"/>
        <v/>
      </c>
      <c r="T32" s="25" t="str">
        <f t="shared" si="0"/>
        <v/>
      </c>
      <c r="U32" s="25" t="str">
        <f t="shared" si="5"/>
        <v/>
      </c>
      <c r="V32" s="25" t="str">
        <f t="shared" si="6"/>
        <v/>
      </c>
      <c r="W32" s="25" t="str">
        <f t="shared" si="7"/>
        <v/>
      </c>
      <c r="X32" s="142"/>
      <c r="Y32" s="142"/>
      <c r="Z32" s="139" t="str">
        <f t="shared" si="8"/>
        <v/>
      </c>
      <c r="AA32" s="160" t="str">
        <f t="shared" si="9"/>
        <v/>
      </c>
    </row>
    <row r="33" spans="1:27" x14ac:dyDescent="0.25">
      <c r="A33" s="103">
        <v>29</v>
      </c>
      <c r="B33" s="32"/>
      <c r="C33" s="138"/>
      <c r="D33" s="55" t="str">
        <f>IF(C33="","",INDEX('Dokumentation (schlagbezogen)'!C:C,MATCH(C33,'Dokumentation (schlagbezogen)'!B:B,0)))</f>
        <v/>
      </c>
      <c r="E33" s="55" t="str">
        <f>IF(C33="","",IF(INDEX('Dokumentation (schlagbezogen)'!D:D,MATCH(C33,'Dokumentation (schlagbezogen)'!B:B,0))="","k.A.",INDEX('Dokumentation (schlagbezogen)'!D:D,MATCH(C33,'Dokumentation (schlagbezogen)'!B:B,0))))</f>
        <v/>
      </c>
      <c r="F33" s="55" t="str">
        <f>IF(C33="","",IF(E33="k.A.","Wert nicht ermittelt!",INDEX('Dokumentation (schlagbezogen)'!E:E,MATCH(C33,'Dokumentation (schlagbezogen)'!B:B,0))))</f>
        <v/>
      </c>
      <c r="G33" s="55" t="str">
        <f t="shared" si="1"/>
        <v/>
      </c>
      <c r="H33" s="30"/>
      <c r="I33" s="131" t="str">
        <f>IF(C33="","",IF(INDEX(Flächenverzeichnis!F:F,MATCH(C33,Flächenverzeichnis!A:A,0))="",30,IF(INDEX('P-Bedarfsermittlung'!D:D,MATCH(C33,'P-Bedarfsermittlung'!B:B,0))="A",30,IF(INDEX('P-Bedarfsermittlung'!D:D,MATCH(C33,'P-Bedarfsermittlung'!B:B,0))="B",20,10))))</f>
        <v/>
      </c>
      <c r="J33" s="132"/>
      <c r="K33" s="32"/>
      <c r="L33" s="31"/>
      <c r="M33" s="27" t="str">
        <f>IF(L33="","",IF(INDEX(Düngemittel!$D:$D,MATCH(Düngemaßnahmen!L33,Düngemittel!$B:$B,0))="",0,INDEX(Düngemittel!$D:$D,MATCH(Düngemaßnahmen!L33,Düngemittel!$B:$B,0))))</f>
        <v/>
      </c>
      <c r="N33" s="27" t="str">
        <f>IF(L33="","",IF(INDEX(Düngemittel!$F:$F,MATCH(Düngemaßnahmen!L33,Düngemittel!$B:$B,0))="","k.A.",INDEX(Düngemittel!$F:$F,MATCH(Düngemaßnahmen!L33,Düngemittel!$B:$B,0))))</f>
        <v/>
      </c>
      <c r="O33" s="27" t="str">
        <f>IF(L33="","",IF(INDEX(Düngemittel!$E:$E,MATCH(Düngemaßnahmen!L33,Düngemittel!$B:$B,0))="","k.A.",INDEX(Düngemittel!$E:$E,MATCH(Düngemaßnahmen!L33,Düngemittel!$B:$B,0))))</f>
        <v/>
      </c>
      <c r="P33" s="27" t="str">
        <f>IF(L33="","",IF(INDEX(Düngemittel!$G:$G,MATCH(Düngemaßnahmen!L33,Düngemittel!$B:$B,0))="",0,INDEX(Düngemittel!$G:$G,MATCH(Düngemaßnahmen!L33,Düngemittel!$B:$B,0))))</f>
        <v/>
      </c>
      <c r="Q33" s="140" t="str">
        <f t="shared" si="2"/>
        <v/>
      </c>
      <c r="R33" s="141" t="str">
        <f t="shared" si="3"/>
        <v/>
      </c>
      <c r="S33" s="25" t="str">
        <f t="shared" si="4"/>
        <v/>
      </c>
      <c r="T33" s="25" t="str">
        <f t="shared" si="0"/>
        <v/>
      </c>
      <c r="U33" s="25" t="str">
        <f t="shared" si="5"/>
        <v/>
      </c>
      <c r="V33" s="25" t="str">
        <f t="shared" si="6"/>
        <v/>
      </c>
      <c r="W33" s="25" t="str">
        <f t="shared" si="7"/>
        <v/>
      </c>
      <c r="X33" s="142"/>
      <c r="Y33" s="142"/>
      <c r="Z33" s="139" t="str">
        <f t="shared" si="8"/>
        <v/>
      </c>
      <c r="AA33" s="160" t="str">
        <f t="shared" si="9"/>
        <v/>
      </c>
    </row>
    <row r="34" spans="1:27" x14ac:dyDescent="0.25">
      <c r="A34" s="103">
        <v>30</v>
      </c>
      <c r="B34" s="32"/>
      <c r="C34" s="138"/>
      <c r="D34" s="55" t="str">
        <f>IF(C34="","",INDEX('Dokumentation (schlagbezogen)'!C:C,MATCH(C34,'Dokumentation (schlagbezogen)'!B:B,0)))</f>
        <v/>
      </c>
      <c r="E34" s="55" t="str">
        <f>IF(C34="","",IF(INDEX('Dokumentation (schlagbezogen)'!D:D,MATCH(C34,'Dokumentation (schlagbezogen)'!B:B,0))="","k.A.",INDEX('Dokumentation (schlagbezogen)'!D:D,MATCH(C34,'Dokumentation (schlagbezogen)'!B:B,0))))</f>
        <v/>
      </c>
      <c r="F34" s="55" t="str">
        <f>IF(C34="","",IF(E34="k.A.","Wert nicht ermittelt!",INDEX('Dokumentation (schlagbezogen)'!E:E,MATCH(C34,'Dokumentation (schlagbezogen)'!B:B,0))))</f>
        <v/>
      </c>
      <c r="G34" s="55" t="str">
        <f t="shared" si="1"/>
        <v/>
      </c>
      <c r="H34" s="30"/>
      <c r="I34" s="131" t="str">
        <f>IF(C34="","",IF(INDEX(Flächenverzeichnis!F:F,MATCH(C34,Flächenverzeichnis!A:A,0))="",30,IF(INDEX('P-Bedarfsermittlung'!D:D,MATCH(C34,'P-Bedarfsermittlung'!B:B,0))="A",30,IF(INDEX('P-Bedarfsermittlung'!D:D,MATCH(C34,'P-Bedarfsermittlung'!B:B,0))="B",20,10))))</f>
        <v/>
      </c>
      <c r="J34" s="132"/>
      <c r="K34" s="32"/>
      <c r="L34" s="31"/>
      <c r="M34" s="27" t="str">
        <f>IF(L34="","",IF(INDEX(Düngemittel!$D:$D,MATCH(Düngemaßnahmen!L34,Düngemittel!$B:$B,0))="",0,INDEX(Düngemittel!$D:$D,MATCH(Düngemaßnahmen!L34,Düngemittel!$B:$B,0))))</f>
        <v/>
      </c>
      <c r="N34" s="27" t="str">
        <f>IF(L34="","",IF(INDEX(Düngemittel!$F:$F,MATCH(Düngemaßnahmen!L34,Düngemittel!$B:$B,0))="","k.A.",INDEX(Düngemittel!$F:$F,MATCH(Düngemaßnahmen!L34,Düngemittel!$B:$B,0))))</f>
        <v/>
      </c>
      <c r="O34" s="27" t="str">
        <f>IF(L34="","",IF(INDEX(Düngemittel!$E:$E,MATCH(Düngemaßnahmen!L34,Düngemittel!$B:$B,0))="","k.A.",INDEX(Düngemittel!$E:$E,MATCH(Düngemaßnahmen!L34,Düngemittel!$B:$B,0))))</f>
        <v/>
      </c>
      <c r="P34" s="27" t="str">
        <f>IF(L34="","",IF(INDEX(Düngemittel!$G:$G,MATCH(Düngemaßnahmen!L34,Düngemittel!$B:$B,0))="",0,INDEX(Düngemittel!$G:$G,MATCH(Düngemaßnahmen!L34,Düngemittel!$B:$B,0))))</f>
        <v/>
      </c>
      <c r="Q34" s="140" t="str">
        <f t="shared" si="2"/>
        <v/>
      </c>
      <c r="R34" s="141" t="str">
        <f t="shared" si="3"/>
        <v/>
      </c>
      <c r="S34" s="25" t="str">
        <f t="shared" si="4"/>
        <v/>
      </c>
      <c r="T34" s="25" t="str">
        <f t="shared" si="0"/>
        <v/>
      </c>
      <c r="U34" s="25" t="str">
        <f t="shared" si="5"/>
        <v/>
      </c>
      <c r="V34" s="25" t="str">
        <f t="shared" si="6"/>
        <v/>
      </c>
      <c r="W34" s="25" t="str">
        <f t="shared" si="7"/>
        <v/>
      </c>
      <c r="X34" s="142"/>
      <c r="Y34" s="142"/>
      <c r="Z34" s="139" t="str">
        <f t="shared" si="8"/>
        <v/>
      </c>
      <c r="AA34" s="160" t="str">
        <f t="shared" si="9"/>
        <v/>
      </c>
    </row>
    <row r="35" spans="1:27" x14ac:dyDescent="0.25">
      <c r="A35" s="103">
        <v>31</v>
      </c>
      <c r="B35" s="32"/>
      <c r="C35" s="138"/>
      <c r="D35" s="55" t="str">
        <f>IF(C35="","",INDEX('Dokumentation (schlagbezogen)'!C:C,MATCH(C35,'Dokumentation (schlagbezogen)'!B:B,0)))</f>
        <v/>
      </c>
      <c r="E35" s="55" t="str">
        <f>IF(C35="","",IF(INDEX('Dokumentation (schlagbezogen)'!D:D,MATCH(C35,'Dokumentation (schlagbezogen)'!B:B,0))="","k.A.",INDEX('Dokumentation (schlagbezogen)'!D:D,MATCH(C35,'Dokumentation (schlagbezogen)'!B:B,0))))</f>
        <v/>
      </c>
      <c r="F35" s="55" t="str">
        <f>IF(C35="","",IF(E35="k.A.","Wert nicht ermittelt!",INDEX('Dokumentation (schlagbezogen)'!E:E,MATCH(C35,'Dokumentation (schlagbezogen)'!B:B,0))))</f>
        <v/>
      </c>
      <c r="G35" s="55" t="str">
        <f t="shared" si="1"/>
        <v/>
      </c>
      <c r="H35" s="30"/>
      <c r="I35" s="131" t="str">
        <f>IF(C35="","",IF(INDEX(Flächenverzeichnis!F:F,MATCH(C35,Flächenverzeichnis!A:A,0))="",30,IF(INDEX('P-Bedarfsermittlung'!D:D,MATCH(C35,'P-Bedarfsermittlung'!B:B,0))="A",30,IF(INDEX('P-Bedarfsermittlung'!D:D,MATCH(C35,'P-Bedarfsermittlung'!B:B,0))="B",20,10))))</f>
        <v/>
      </c>
      <c r="J35" s="132"/>
      <c r="K35" s="32"/>
      <c r="L35" s="31"/>
      <c r="M35" s="27" t="str">
        <f>IF(L35="","",IF(INDEX(Düngemittel!$D:$D,MATCH(Düngemaßnahmen!L35,Düngemittel!$B:$B,0))="",0,INDEX(Düngemittel!$D:$D,MATCH(Düngemaßnahmen!L35,Düngemittel!$B:$B,0))))</f>
        <v/>
      </c>
      <c r="N35" s="27" t="str">
        <f>IF(L35="","",IF(INDEX(Düngemittel!$F:$F,MATCH(Düngemaßnahmen!L35,Düngemittel!$B:$B,0))="","k.A.",INDEX(Düngemittel!$F:$F,MATCH(Düngemaßnahmen!L35,Düngemittel!$B:$B,0))))</f>
        <v/>
      </c>
      <c r="O35" s="27" t="str">
        <f>IF(L35="","",IF(INDEX(Düngemittel!$E:$E,MATCH(Düngemaßnahmen!L35,Düngemittel!$B:$B,0))="","k.A.",INDEX(Düngemittel!$E:$E,MATCH(Düngemaßnahmen!L35,Düngemittel!$B:$B,0))))</f>
        <v/>
      </c>
      <c r="P35" s="27" t="str">
        <f>IF(L35="","",IF(INDEX(Düngemittel!$G:$G,MATCH(Düngemaßnahmen!L35,Düngemittel!$B:$B,0))="",0,INDEX(Düngemittel!$G:$G,MATCH(Düngemaßnahmen!L35,Düngemittel!$B:$B,0))))</f>
        <v/>
      </c>
      <c r="Q35" s="140" t="str">
        <f t="shared" si="2"/>
        <v/>
      </c>
      <c r="R35" s="141" t="str">
        <f t="shared" si="3"/>
        <v/>
      </c>
      <c r="S35" s="25" t="str">
        <f t="shared" si="4"/>
        <v/>
      </c>
      <c r="T35" s="25" t="str">
        <f t="shared" si="0"/>
        <v/>
      </c>
      <c r="U35" s="25" t="str">
        <f t="shared" si="5"/>
        <v/>
      </c>
      <c r="V35" s="25" t="str">
        <f t="shared" si="6"/>
        <v/>
      </c>
      <c r="W35" s="25" t="str">
        <f t="shared" si="7"/>
        <v/>
      </c>
      <c r="X35" s="142"/>
      <c r="Y35" s="142"/>
      <c r="Z35" s="139" t="str">
        <f t="shared" si="8"/>
        <v/>
      </c>
      <c r="AA35" s="160" t="str">
        <f t="shared" si="9"/>
        <v/>
      </c>
    </row>
    <row r="36" spans="1:27" x14ac:dyDescent="0.25">
      <c r="A36" s="103">
        <v>32</v>
      </c>
      <c r="B36" s="32"/>
      <c r="C36" s="138"/>
      <c r="D36" s="55" t="str">
        <f>IF(C36="","",INDEX('Dokumentation (schlagbezogen)'!C:C,MATCH(C36,'Dokumentation (schlagbezogen)'!B:B,0)))</f>
        <v/>
      </c>
      <c r="E36" s="55" t="str">
        <f>IF(C36="","",IF(INDEX('Dokumentation (schlagbezogen)'!D:D,MATCH(C36,'Dokumentation (schlagbezogen)'!B:B,0))="","k.A.",INDEX('Dokumentation (schlagbezogen)'!D:D,MATCH(C36,'Dokumentation (schlagbezogen)'!B:B,0))))</f>
        <v/>
      </c>
      <c r="F36" s="55" t="str">
        <f>IF(C36="","",IF(E36="k.A.","Wert nicht ermittelt!",INDEX('Dokumentation (schlagbezogen)'!E:E,MATCH(C36,'Dokumentation (schlagbezogen)'!B:B,0))))</f>
        <v/>
      </c>
      <c r="G36" s="55" t="str">
        <f t="shared" si="1"/>
        <v/>
      </c>
      <c r="H36" s="30"/>
      <c r="I36" s="131" t="str">
        <f>IF(C36="","",IF(INDEX(Flächenverzeichnis!F:F,MATCH(C36,Flächenverzeichnis!A:A,0))="",30,IF(INDEX('P-Bedarfsermittlung'!D:D,MATCH(C36,'P-Bedarfsermittlung'!B:B,0))="A",30,IF(INDEX('P-Bedarfsermittlung'!D:D,MATCH(C36,'P-Bedarfsermittlung'!B:B,0))="B",20,10))))</f>
        <v/>
      </c>
      <c r="J36" s="132"/>
      <c r="K36" s="32"/>
      <c r="L36" s="31"/>
      <c r="M36" s="27" t="str">
        <f>IF(L36="","",IF(INDEX(Düngemittel!$D:$D,MATCH(Düngemaßnahmen!L36,Düngemittel!$B:$B,0))="",0,INDEX(Düngemittel!$D:$D,MATCH(Düngemaßnahmen!L36,Düngemittel!$B:$B,0))))</f>
        <v/>
      </c>
      <c r="N36" s="27" t="str">
        <f>IF(L36="","",IF(INDEX(Düngemittel!$F:$F,MATCH(Düngemaßnahmen!L36,Düngemittel!$B:$B,0))="","k.A.",INDEX(Düngemittel!$F:$F,MATCH(Düngemaßnahmen!L36,Düngemittel!$B:$B,0))))</f>
        <v/>
      </c>
      <c r="O36" s="27" t="str">
        <f>IF(L36="","",IF(INDEX(Düngemittel!$E:$E,MATCH(Düngemaßnahmen!L36,Düngemittel!$B:$B,0))="","k.A.",INDEX(Düngemittel!$E:$E,MATCH(Düngemaßnahmen!L36,Düngemittel!$B:$B,0))))</f>
        <v/>
      </c>
      <c r="P36" s="27" t="str">
        <f>IF(L36="","",IF(INDEX(Düngemittel!$G:$G,MATCH(Düngemaßnahmen!L36,Düngemittel!$B:$B,0))="",0,INDEX(Düngemittel!$G:$G,MATCH(Düngemaßnahmen!L36,Düngemittel!$B:$B,0))))</f>
        <v/>
      </c>
      <c r="Q36" s="140" t="str">
        <f t="shared" si="2"/>
        <v/>
      </c>
      <c r="R36" s="141" t="str">
        <f t="shared" si="3"/>
        <v/>
      </c>
      <c r="S36" s="25" t="str">
        <f t="shared" si="4"/>
        <v/>
      </c>
      <c r="T36" s="25" t="str">
        <f t="shared" si="0"/>
        <v/>
      </c>
      <c r="U36" s="25" t="str">
        <f t="shared" si="5"/>
        <v/>
      </c>
      <c r="V36" s="25" t="str">
        <f t="shared" si="6"/>
        <v/>
      </c>
      <c r="W36" s="25" t="str">
        <f t="shared" si="7"/>
        <v/>
      </c>
      <c r="X36" s="142"/>
      <c r="Y36" s="142"/>
      <c r="Z36" s="139" t="str">
        <f t="shared" si="8"/>
        <v/>
      </c>
      <c r="AA36" s="160" t="str">
        <f t="shared" si="9"/>
        <v/>
      </c>
    </row>
    <row r="37" spans="1:27" x14ac:dyDescent="0.25">
      <c r="A37" s="103">
        <v>33</v>
      </c>
      <c r="B37" s="32"/>
      <c r="C37" s="138"/>
      <c r="D37" s="55" t="str">
        <f>IF(C37="","",INDEX('Dokumentation (schlagbezogen)'!C:C,MATCH(C37,'Dokumentation (schlagbezogen)'!B:B,0)))</f>
        <v/>
      </c>
      <c r="E37" s="55" t="str">
        <f>IF(C37="","",IF(INDEX('Dokumentation (schlagbezogen)'!D:D,MATCH(C37,'Dokumentation (schlagbezogen)'!B:B,0))="","k.A.",INDEX('Dokumentation (schlagbezogen)'!D:D,MATCH(C37,'Dokumentation (schlagbezogen)'!B:B,0))))</f>
        <v/>
      </c>
      <c r="F37" s="55" t="str">
        <f>IF(C37="","",IF(E37="k.A.","Wert nicht ermittelt!",INDEX('Dokumentation (schlagbezogen)'!E:E,MATCH(C37,'Dokumentation (schlagbezogen)'!B:B,0))))</f>
        <v/>
      </c>
      <c r="G37" s="55" t="str">
        <f t="shared" si="1"/>
        <v/>
      </c>
      <c r="H37" s="30"/>
      <c r="I37" s="131" t="str">
        <f>IF(C37="","",IF(INDEX(Flächenverzeichnis!F:F,MATCH(C37,Flächenverzeichnis!A:A,0))="",30,IF(INDEX('P-Bedarfsermittlung'!D:D,MATCH(C37,'P-Bedarfsermittlung'!B:B,0))="A",30,IF(INDEX('P-Bedarfsermittlung'!D:D,MATCH(C37,'P-Bedarfsermittlung'!B:B,0))="B",20,10))))</f>
        <v/>
      </c>
      <c r="J37" s="132"/>
      <c r="K37" s="32"/>
      <c r="L37" s="31"/>
      <c r="M37" s="27" t="str">
        <f>IF(L37="","",IF(INDEX(Düngemittel!$D:$D,MATCH(Düngemaßnahmen!L37,Düngemittel!$B:$B,0))="",0,INDEX(Düngemittel!$D:$D,MATCH(Düngemaßnahmen!L37,Düngemittel!$B:$B,0))))</f>
        <v/>
      </c>
      <c r="N37" s="27" t="str">
        <f>IF(L37="","",IF(INDEX(Düngemittel!$F:$F,MATCH(Düngemaßnahmen!L37,Düngemittel!$B:$B,0))="","k.A.",INDEX(Düngemittel!$F:$F,MATCH(Düngemaßnahmen!L37,Düngemittel!$B:$B,0))))</f>
        <v/>
      </c>
      <c r="O37" s="27" t="str">
        <f>IF(L37="","",IF(INDEX(Düngemittel!$E:$E,MATCH(Düngemaßnahmen!L37,Düngemittel!$B:$B,0))="","k.A.",INDEX(Düngemittel!$E:$E,MATCH(Düngemaßnahmen!L37,Düngemittel!$B:$B,0))))</f>
        <v/>
      </c>
      <c r="P37" s="27" t="str">
        <f>IF(L37="","",IF(INDEX(Düngemittel!$G:$G,MATCH(Düngemaßnahmen!L37,Düngemittel!$B:$B,0))="",0,INDEX(Düngemittel!$G:$G,MATCH(Düngemaßnahmen!L37,Düngemittel!$B:$B,0))))</f>
        <v/>
      </c>
      <c r="Q37" s="140" t="str">
        <f t="shared" si="2"/>
        <v/>
      </c>
      <c r="R37" s="141" t="str">
        <f t="shared" si="3"/>
        <v/>
      </c>
      <c r="S37" s="25" t="str">
        <f t="shared" si="4"/>
        <v/>
      </c>
      <c r="T37" s="25" t="str">
        <f t="shared" ref="T37:T68" si="10">IF(OR(S37="",D37=""),"",S37/D37)</f>
        <v/>
      </c>
      <c r="U37" s="25" t="str">
        <f t="shared" si="5"/>
        <v/>
      </c>
      <c r="V37" s="25" t="str">
        <f t="shared" si="6"/>
        <v/>
      </c>
      <c r="W37" s="25" t="str">
        <f t="shared" si="7"/>
        <v/>
      </c>
      <c r="X37" s="142"/>
      <c r="Y37" s="142"/>
      <c r="Z37" s="139" t="str">
        <f t="shared" si="8"/>
        <v/>
      </c>
      <c r="AA37" s="160" t="str">
        <f t="shared" si="9"/>
        <v/>
      </c>
    </row>
    <row r="38" spans="1:27" x14ac:dyDescent="0.25">
      <c r="A38" s="103">
        <v>34</v>
      </c>
      <c r="B38" s="32"/>
      <c r="C38" s="138"/>
      <c r="D38" s="55" t="str">
        <f>IF(C38="","",INDEX('Dokumentation (schlagbezogen)'!C:C,MATCH(C38,'Dokumentation (schlagbezogen)'!B:B,0)))</f>
        <v/>
      </c>
      <c r="E38" s="55" t="str">
        <f>IF(C38="","",IF(INDEX('Dokumentation (schlagbezogen)'!D:D,MATCH(C38,'Dokumentation (schlagbezogen)'!B:B,0))="","k.A.",INDEX('Dokumentation (schlagbezogen)'!D:D,MATCH(C38,'Dokumentation (schlagbezogen)'!B:B,0))))</f>
        <v/>
      </c>
      <c r="F38" s="55" t="str">
        <f>IF(C38="","",IF(E38="k.A.","Wert nicht ermittelt!",INDEX('Dokumentation (schlagbezogen)'!E:E,MATCH(C38,'Dokumentation (schlagbezogen)'!B:B,0))))</f>
        <v/>
      </c>
      <c r="G38" s="55" t="str">
        <f t="shared" si="1"/>
        <v/>
      </c>
      <c r="H38" s="30"/>
      <c r="I38" s="131" t="str">
        <f>IF(C38="","",IF(INDEX(Flächenverzeichnis!F:F,MATCH(C38,Flächenverzeichnis!A:A,0))="",30,IF(INDEX('P-Bedarfsermittlung'!D:D,MATCH(C38,'P-Bedarfsermittlung'!B:B,0))="A",30,IF(INDEX('P-Bedarfsermittlung'!D:D,MATCH(C38,'P-Bedarfsermittlung'!B:B,0))="B",20,10))))</f>
        <v/>
      </c>
      <c r="J38" s="132"/>
      <c r="K38" s="32"/>
      <c r="L38" s="31"/>
      <c r="M38" s="27" t="str">
        <f>IF(L38="","",IF(INDEX(Düngemittel!$D:$D,MATCH(Düngemaßnahmen!L38,Düngemittel!$B:$B,0))="",0,INDEX(Düngemittel!$D:$D,MATCH(Düngemaßnahmen!L38,Düngemittel!$B:$B,0))))</f>
        <v/>
      </c>
      <c r="N38" s="27" t="str">
        <f>IF(L38="","",IF(INDEX(Düngemittel!$F:$F,MATCH(Düngemaßnahmen!L38,Düngemittel!$B:$B,0))="","k.A.",INDEX(Düngemittel!$F:$F,MATCH(Düngemaßnahmen!L38,Düngemittel!$B:$B,0))))</f>
        <v/>
      </c>
      <c r="O38" s="27" t="str">
        <f>IF(L38="","",IF(INDEX(Düngemittel!$E:$E,MATCH(Düngemaßnahmen!L38,Düngemittel!$B:$B,0))="","k.A.",INDEX(Düngemittel!$E:$E,MATCH(Düngemaßnahmen!L38,Düngemittel!$B:$B,0))))</f>
        <v/>
      </c>
      <c r="P38" s="27" t="str">
        <f>IF(L38="","",IF(INDEX(Düngemittel!$G:$G,MATCH(Düngemaßnahmen!L38,Düngemittel!$B:$B,0))="",0,INDEX(Düngemittel!$G:$G,MATCH(Düngemaßnahmen!L38,Düngemittel!$B:$B,0))))</f>
        <v/>
      </c>
      <c r="Q38" s="140" t="str">
        <f t="shared" si="2"/>
        <v/>
      </c>
      <c r="R38" s="141" t="str">
        <f t="shared" si="3"/>
        <v/>
      </c>
      <c r="S38" s="25" t="str">
        <f t="shared" si="4"/>
        <v/>
      </c>
      <c r="T38" s="25" t="str">
        <f t="shared" si="10"/>
        <v/>
      </c>
      <c r="U38" s="25" t="str">
        <f t="shared" si="5"/>
        <v/>
      </c>
      <c r="V38" s="25" t="str">
        <f t="shared" si="6"/>
        <v/>
      </c>
      <c r="W38" s="25" t="str">
        <f t="shared" si="7"/>
        <v/>
      </c>
      <c r="X38" s="142"/>
      <c r="Y38" s="142"/>
      <c r="Z38" s="139" t="str">
        <f t="shared" si="8"/>
        <v/>
      </c>
      <c r="AA38" s="160" t="str">
        <f t="shared" si="9"/>
        <v/>
      </c>
    </row>
    <row r="39" spans="1:27" x14ac:dyDescent="0.25">
      <c r="A39" s="103">
        <v>35</v>
      </c>
      <c r="B39" s="32"/>
      <c r="C39" s="138"/>
      <c r="D39" s="55" t="str">
        <f>IF(C39="","",INDEX('Dokumentation (schlagbezogen)'!C:C,MATCH(C39,'Dokumentation (schlagbezogen)'!B:B,0)))</f>
        <v/>
      </c>
      <c r="E39" s="55" t="str">
        <f>IF(C39="","",IF(INDEX('Dokumentation (schlagbezogen)'!D:D,MATCH(C39,'Dokumentation (schlagbezogen)'!B:B,0))="","k.A.",INDEX('Dokumentation (schlagbezogen)'!D:D,MATCH(C39,'Dokumentation (schlagbezogen)'!B:B,0))))</f>
        <v/>
      </c>
      <c r="F39" s="55" t="str">
        <f>IF(C39="","",IF(E39="k.A.","Wert nicht ermittelt!",INDEX('Dokumentation (schlagbezogen)'!E:E,MATCH(C39,'Dokumentation (schlagbezogen)'!B:B,0))))</f>
        <v/>
      </c>
      <c r="G39" s="55" t="str">
        <f t="shared" si="1"/>
        <v/>
      </c>
      <c r="H39" s="30"/>
      <c r="I39" s="131" t="str">
        <f>IF(C39="","",IF(INDEX(Flächenverzeichnis!F:F,MATCH(C39,Flächenverzeichnis!A:A,0))="",30,IF(INDEX('P-Bedarfsermittlung'!D:D,MATCH(C39,'P-Bedarfsermittlung'!B:B,0))="A",30,IF(INDEX('P-Bedarfsermittlung'!D:D,MATCH(C39,'P-Bedarfsermittlung'!B:B,0))="B",20,10))))</f>
        <v/>
      </c>
      <c r="J39" s="132"/>
      <c r="K39" s="32"/>
      <c r="L39" s="31"/>
      <c r="M39" s="27" t="str">
        <f>IF(L39="","",IF(INDEX(Düngemittel!$D:$D,MATCH(Düngemaßnahmen!L39,Düngemittel!$B:$B,0))="",0,INDEX(Düngemittel!$D:$D,MATCH(Düngemaßnahmen!L39,Düngemittel!$B:$B,0))))</f>
        <v/>
      </c>
      <c r="N39" s="27" t="str">
        <f>IF(L39="","",IF(INDEX(Düngemittel!$F:$F,MATCH(Düngemaßnahmen!L39,Düngemittel!$B:$B,0))="","k.A.",INDEX(Düngemittel!$F:$F,MATCH(Düngemaßnahmen!L39,Düngemittel!$B:$B,0))))</f>
        <v/>
      </c>
      <c r="O39" s="27" t="str">
        <f>IF(L39="","",IF(INDEX(Düngemittel!$E:$E,MATCH(Düngemaßnahmen!L39,Düngemittel!$B:$B,0))="","k.A.",INDEX(Düngemittel!$E:$E,MATCH(Düngemaßnahmen!L39,Düngemittel!$B:$B,0))))</f>
        <v/>
      </c>
      <c r="P39" s="27" t="str">
        <f>IF(L39="","",IF(INDEX(Düngemittel!$G:$G,MATCH(Düngemaßnahmen!L39,Düngemittel!$B:$B,0))="",0,INDEX(Düngemittel!$G:$G,MATCH(Düngemaßnahmen!L39,Düngemittel!$B:$B,0))))</f>
        <v/>
      </c>
      <c r="Q39" s="140" t="str">
        <f t="shared" si="2"/>
        <v/>
      </c>
      <c r="R39" s="141" t="str">
        <f t="shared" si="3"/>
        <v/>
      </c>
      <c r="S39" s="25" t="str">
        <f t="shared" si="4"/>
        <v/>
      </c>
      <c r="T39" s="25" t="str">
        <f t="shared" si="10"/>
        <v/>
      </c>
      <c r="U39" s="25" t="str">
        <f t="shared" si="5"/>
        <v/>
      </c>
      <c r="V39" s="25" t="str">
        <f t="shared" si="6"/>
        <v/>
      </c>
      <c r="W39" s="25" t="str">
        <f t="shared" si="7"/>
        <v/>
      </c>
      <c r="X39" s="142"/>
      <c r="Y39" s="142"/>
      <c r="Z39" s="139" t="str">
        <f t="shared" si="8"/>
        <v/>
      </c>
      <c r="AA39" s="160" t="str">
        <f t="shared" si="9"/>
        <v/>
      </c>
    </row>
    <row r="40" spans="1:27" x14ac:dyDescent="0.25">
      <c r="A40" s="103">
        <v>36</v>
      </c>
      <c r="B40" s="32"/>
      <c r="C40" s="138"/>
      <c r="D40" s="55" t="str">
        <f>IF(C40="","",INDEX('Dokumentation (schlagbezogen)'!C:C,MATCH(C40,'Dokumentation (schlagbezogen)'!B:B,0)))</f>
        <v/>
      </c>
      <c r="E40" s="55" t="str">
        <f>IF(C40="","",IF(INDEX('Dokumentation (schlagbezogen)'!D:D,MATCH(C40,'Dokumentation (schlagbezogen)'!B:B,0))="","k.A.",INDEX('Dokumentation (schlagbezogen)'!D:D,MATCH(C40,'Dokumentation (schlagbezogen)'!B:B,0))))</f>
        <v/>
      </c>
      <c r="F40" s="55" t="str">
        <f>IF(C40="","",IF(E40="k.A.","Wert nicht ermittelt!",INDEX('Dokumentation (schlagbezogen)'!E:E,MATCH(C40,'Dokumentation (schlagbezogen)'!B:B,0))))</f>
        <v/>
      </c>
      <c r="G40" s="55" t="str">
        <f t="shared" si="1"/>
        <v/>
      </c>
      <c r="H40" s="30"/>
      <c r="I40" s="131" t="str">
        <f>IF(C40="","",IF(INDEX(Flächenverzeichnis!F:F,MATCH(C40,Flächenverzeichnis!A:A,0))="",30,IF(INDEX('P-Bedarfsermittlung'!D:D,MATCH(C40,'P-Bedarfsermittlung'!B:B,0))="A",30,IF(INDEX('P-Bedarfsermittlung'!D:D,MATCH(C40,'P-Bedarfsermittlung'!B:B,0))="B",20,10))))</f>
        <v/>
      </c>
      <c r="J40" s="132"/>
      <c r="K40" s="32"/>
      <c r="L40" s="31"/>
      <c r="M40" s="27" t="str">
        <f>IF(L40="","",IF(INDEX(Düngemittel!$D:$D,MATCH(Düngemaßnahmen!L40,Düngemittel!$B:$B,0))="",0,INDEX(Düngemittel!$D:$D,MATCH(Düngemaßnahmen!L40,Düngemittel!$B:$B,0))))</f>
        <v/>
      </c>
      <c r="N40" s="27" t="str">
        <f>IF(L40="","",IF(INDEX(Düngemittel!$F:$F,MATCH(Düngemaßnahmen!L40,Düngemittel!$B:$B,0))="","k.A.",INDEX(Düngemittel!$F:$F,MATCH(Düngemaßnahmen!L40,Düngemittel!$B:$B,0))))</f>
        <v/>
      </c>
      <c r="O40" s="27" t="str">
        <f>IF(L40="","",IF(INDEX(Düngemittel!$E:$E,MATCH(Düngemaßnahmen!L40,Düngemittel!$B:$B,0))="","k.A.",INDEX(Düngemittel!$E:$E,MATCH(Düngemaßnahmen!L40,Düngemittel!$B:$B,0))))</f>
        <v/>
      </c>
      <c r="P40" s="27" t="str">
        <f>IF(L40="","",IF(INDEX(Düngemittel!$G:$G,MATCH(Düngemaßnahmen!L40,Düngemittel!$B:$B,0))="",0,INDEX(Düngemittel!$G:$G,MATCH(Düngemaßnahmen!L40,Düngemittel!$B:$B,0))))</f>
        <v/>
      </c>
      <c r="Q40" s="140" t="str">
        <f t="shared" si="2"/>
        <v/>
      </c>
      <c r="R40" s="141" t="str">
        <f t="shared" si="3"/>
        <v/>
      </c>
      <c r="S40" s="25" t="str">
        <f t="shared" si="4"/>
        <v/>
      </c>
      <c r="T40" s="25" t="str">
        <f t="shared" si="10"/>
        <v/>
      </c>
      <c r="U40" s="25" t="str">
        <f t="shared" si="5"/>
        <v/>
      </c>
      <c r="V40" s="25" t="str">
        <f t="shared" si="6"/>
        <v/>
      </c>
      <c r="W40" s="25" t="str">
        <f t="shared" si="7"/>
        <v/>
      </c>
      <c r="X40" s="142"/>
      <c r="Y40" s="142"/>
      <c r="Z40" s="139" t="str">
        <f t="shared" si="8"/>
        <v/>
      </c>
      <c r="AA40" s="160" t="str">
        <f t="shared" si="9"/>
        <v/>
      </c>
    </row>
    <row r="41" spans="1:27" x14ac:dyDescent="0.25">
      <c r="A41" s="103">
        <v>37</v>
      </c>
      <c r="B41" s="32"/>
      <c r="C41" s="138"/>
      <c r="D41" s="55" t="str">
        <f>IF(C41="","",INDEX('Dokumentation (schlagbezogen)'!C:C,MATCH(C41,'Dokumentation (schlagbezogen)'!B:B,0)))</f>
        <v/>
      </c>
      <c r="E41" s="55" t="str">
        <f>IF(C41="","",IF(INDEX('Dokumentation (schlagbezogen)'!D:D,MATCH(C41,'Dokumentation (schlagbezogen)'!B:B,0))="","k.A.",INDEX('Dokumentation (schlagbezogen)'!D:D,MATCH(C41,'Dokumentation (schlagbezogen)'!B:B,0))))</f>
        <v/>
      </c>
      <c r="F41" s="55" t="str">
        <f>IF(C41="","",IF(E41="k.A.","Wert nicht ermittelt!",INDEX('Dokumentation (schlagbezogen)'!E:E,MATCH(C41,'Dokumentation (schlagbezogen)'!B:B,0))))</f>
        <v/>
      </c>
      <c r="G41" s="55" t="str">
        <f t="shared" si="1"/>
        <v/>
      </c>
      <c r="H41" s="30"/>
      <c r="I41" s="131" t="str">
        <f>IF(C41="","",IF(INDEX(Flächenverzeichnis!F:F,MATCH(C41,Flächenverzeichnis!A:A,0))="",30,IF(INDEX('P-Bedarfsermittlung'!D:D,MATCH(C41,'P-Bedarfsermittlung'!B:B,0))="A",30,IF(INDEX('P-Bedarfsermittlung'!D:D,MATCH(C41,'P-Bedarfsermittlung'!B:B,0))="B",20,10))))</f>
        <v/>
      </c>
      <c r="J41" s="132"/>
      <c r="K41" s="32"/>
      <c r="L41" s="31"/>
      <c r="M41" s="27" t="str">
        <f>IF(L41="","",IF(INDEX(Düngemittel!$D:$D,MATCH(Düngemaßnahmen!L41,Düngemittel!$B:$B,0))="",0,INDEX(Düngemittel!$D:$D,MATCH(Düngemaßnahmen!L41,Düngemittel!$B:$B,0))))</f>
        <v/>
      </c>
      <c r="N41" s="27" t="str">
        <f>IF(L41="","",IF(INDEX(Düngemittel!$F:$F,MATCH(Düngemaßnahmen!L41,Düngemittel!$B:$B,0))="","k.A.",INDEX(Düngemittel!$F:$F,MATCH(Düngemaßnahmen!L41,Düngemittel!$B:$B,0))))</f>
        <v/>
      </c>
      <c r="O41" s="27" t="str">
        <f>IF(L41="","",IF(INDEX(Düngemittel!$E:$E,MATCH(Düngemaßnahmen!L41,Düngemittel!$B:$B,0))="","k.A.",INDEX(Düngemittel!$E:$E,MATCH(Düngemaßnahmen!L41,Düngemittel!$B:$B,0))))</f>
        <v/>
      </c>
      <c r="P41" s="27" t="str">
        <f>IF(L41="","",IF(INDEX(Düngemittel!$G:$G,MATCH(Düngemaßnahmen!L41,Düngemittel!$B:$B,0))="",0,INDEX(Düngemittel!$G:$G,MATCH(Düngemaßnahmen!L41,Düngemittel!$B:$B,0))))</f>
        <v/>
      </c>
      <c r="Q41" s="140" t="str">
        <f t="shared" si="2"/>
        <v/>
      </c>
      <c r="R41" s="141" t="str">
        <f t="shared" si="3"/>
        <v/>
      </c>
      <c r="S41" s="25" t="str">
        <f t="shared" si="4"/>
        <v/>
      </c>
      <c r="T41" s="25" t="str">
        <f t="shared" si="10"/>
        <v/>
      </c>
      <c r="U41" s="25" t="str">
        <f t="shared" si="5"/>
        <v/>
      </c>
      <c r="V41" s="25" t="str">
        <f t="shared" si="6"/>
        <v/>
      </c>
      <c r="W41" s="25" t="str">
        <f t="shared" si="7"/>
        <v/>
      </c>
      <c r="X41" s="142"/>
      <c r="Y41" s="142"/>
      <c r="Z41" s="139" t="str">
        <f t="shared" si="8"/>
        <v/>
      </c>
      <c r="AA41" s="160" t="str">
        <f t="shared" si="9"/>
        <v/>
      </c>
    </row>
    <row r="42" spans="1:27" x14ac:dyDescent="0.25">
      <c r="A42" s="103">
        <v>38</v>
      </c>
      <c r="B42" s="32"/>
      <c r="C42" s="138"/>
      <c r="D42" s="55" t="str">
        <f>IF(C42="","",INDEX('Dokumentation (schlagbezogen)'!C:C,MATCH(C42,'Dokumentation (schlagbezogen)'!B:B,0)))</f>
        <v/>
      </c>
      <c r="E42" s="55" t="str">
        <f>IF(C42="","",IF(INDEX('Dokumentation (schlagbezogen)'!D:D,MATCH(C42,'Dokumentation (schlagbezogen)'!B:B,0))="","k.A.",INDEX('Dokumentation (schlagbezogen)'!D:D,MATCH(C42,'Dokumentation (schlagbezogen)'!B:B,0))))</f>
        <v/>
      </c>
      <c r="F42" s="55" t="str">
        <f>IF(C42="","",IF(E42="k.A.","Wert nicht ermittelt!",INDEX('Dokumentation (schlagbezogen)'!E:E,MATCH(C42,'Dokumentation (schlagbezogen)'!B:B,0))))</f>
        <v/>
      </c>
      <c r="G42" s="55" t="str">
        <f t="shared" si="1"/>
        <v/>
      </c>
      <c r="H42" s="30"/>
      <c r="I42" s="131" t="str">
        <f>IF(C42="","",IF(INDEX(Flächenverzeichnis!F:F,MATCH(C42,Flächenverzeichnis!A:A,0))="",30,IF(INDEX('P-Bedarfsermittlung'!D:D,MATCH(C42,'P-Bedarfsermittlung'!B:B,0))="A",30,IF(INDEX('P-Bedarfsermittlung'!D:D,MATCH(C42,'P-Bedarfsermittlung'!B:B,0))="B",20,10))))</f>
        <v/>
      </c>
      <c r="J42" s="132"/>
      <c r="K42" s="32"/>
      <c r="L42" s="31"/>
      <c r="M42" s="27" t="str">
        <f>IF(L42="","",IF(INDEX(Düngemittel!$D:$D,MATCH(Düngemaßnahmen!L42,Düngemittel!$B:$B,0))="",0,INDEX(Düngemittel!$D:$D,MATCH(Düngemaßnahmen!L42,Düngemittel!$B:$B,0))))</f>
        <v/>
      </c>
      <c r="N42" s="27" t="str">
        <f>IF(L42="","",IF(INDEX(Düngemittel!$F:$F,MATCH(Düngemaßnahmen!L42,Düngemittel!$B:$B,0))="","k.A.",INDEX(Düngemittel!$F:$F,MATCH(Düngemaßnahmen!L42,Düngemittel!$B:$B,0))))</f>
        <v/>
      </c>
      <c r="O42" s="27" t="str">
        <f>IF(L42="","",IF(INDEX(Düngemittel!$E:$E,MATCH(Düngemaßnahmen!L42,Düngemittel!$B:$B,0))="","k.A.",INDEX(Düngemittel!$E:$E,MATCH(Düngemaßnahmen!L42,Düngemittel!$B:$B,0))))</f>
        <v/>
      </c>
      <c r="P42" s="27" t="str">
        <f>IF(L42="","",IF(INDEX(Düngemittel!$G:$G,MATCH(Düngemaßnahmen!L42,Düngemittel!$B:$B,0))="",0,INDEX(Düngemittel!$G:$G,MATCH(Düngemaßnahmen!L42,Düngemittel!$B:$B,0))))</f>
        <v/>
      </c>
      <c r="Q42" s="140" t="str">
        <f t="shared" si="2"/>
        <v/>
      </c>
      <c r="R42" s="141" t="str">
        <f t="shared" si="3"/>
        <v/>
      </c>
      <c r="S42" s="25" t="str">
        <f t="shared" si="4"/>
        <v/>
      </c>
      <c r="T42" s="25" t="str">
        <f t="shared" si="10"/>
        <v/>
      </c>
      <c r="U42" s="25" t="str">
        <f t="shared" si="5"/>
        <v/>
      </c>
      <c r="V42" s="25" t="str">
        <f t="shared" si="6"/>
        <v/>
      </c>
      <c r="W42" s="25" t="str">
        <f t="shared" si="7"/>
        <v/>
      </c>
      <c r="X42" s="142"/>
      <c r="Y42" s="142"/>
      <c r="Z42" s="139" t="str">
        <f t="shared" si="8"/>
        <v/>
      </c>
      <c r="AA42" s="160" t="str">
        <f t="shared" si="9"/>
        <v/>
      </c>
    </row>
    <row r="43" spans="1:27" x14ac:dyDescent="0.25">
      <c r="A43" s="103">
        <v>39</v>
      </c>
      <c r="B43" s="32"/>
      <c r="C43" s="138"/>
      <c r="D43" s="55" t="str">
        <f>IF(C43="","",INDEX('Dokumentation (schlagbezogen)'!C:C,MATCH(C43,'Dokumentation (schlagbezogen)'!B:B,0)))</f>
        <v/>
      </c>
      <c r="E43" s="55" t="str">
        <f>IF(C43="","",IF(INDEX('Dokumentation (schlagbezogen)'!D:D,MATCH(C43,'Dokumentation (schlagbezogen)'!B:B,0))="","k.A.",INDEX('Dokumentation (schlagbezogen)'!D:D,MATCH(C43,'Dokumentation (schlagbezogen)'!B:B,0))))</f>
        <v/>
      </c>
      <c r="F43" s="55" t="str">
        <f>IF(C43="","",IF(E43="k.A.","Wert nicht ermittelt!",INDEX('Dokumentation (schlagbezogen)'!E:E,MATCH(C43,'Dokumentation (schlagbezogen)'!B:B,0))))</f>
        <v/>
      </c>
      <c r="G43" s="55" t="str">
        <f t="shared" si="1"/>
        <v/>
      </c>
      <c r="H43" s="30"/>
      <c r="I43" s="131" t="str">
        <f>IF(C43="","",IF(INDEX(Flächenverzeichnis!F:F,MATCH(C43,Flächenverzeichnis!A:A,0))="",30,IF(INDEX('P-Bedarfsermittlung'!D:D,MATCH(C43,'P-Bedarfsermittlung'!B:B,0))="A",30,IF(INDEX('P-Bedarfsermittlung'!D:D,MATCH(C43,'P-Bedarfsermittlung'!B:B,0))="B",20,10))))</f>
        <v/>
      </c>
      <c r="J43" s="132"/>
      <c r="K43" s="32"/>
      <c r="L43" s="31"/>
      <c r="M43" s="27" t="str">
        <f>IF(L43="","",IF(INDEX(Düngemittel!$D:$D,MATCH(Düngemaßnahmen!L43,Düngemittel!$B:$B,0))="",0,INDEX(Düngemittel!$D:$D,MATCH(Düngemaßnahmen!L43,Düngemittel!$B:$B,0))))</f>
        <v/>
      </c>
      <c r="N43" s="27" t="str">
        <f>IF(L43="","",IF(INDEX(Düngemittel!$F:$F,MATCH(Düngemaßnahmen!L43,Düngemittel!$B:$B,0))="","k.A.",INDEX(Düngemittel!$F:$F,MATCH(Düngemaßnahmen!L43,Düngemittel!$B:$B,0))))</f>
        <v/>
      </c>
      <c r="O43" s="27" t="str">
        <f>IF(L43="","",IF(INDEX(Düngemittel!$E:$E,MATCH(Düngemaßnahmen!L43,Düngemittel!$B:$B,0))="","k.A.",INDEX(Düngemittel!$E:$E,MATCH(Düngemaßnahmen!L43,Düngemittel!$B:$B,0))))</f>
        <v/>
      </c>
      <c r="P43" s="27" t="str">
        <f>IF(L43="","",IF(INDEX(Düngemittel!$G:$G,MATCH(Düngemaßnahmen!L43,Düngemittel!$B:$B,0))="",0,INDEX(Düngemittel!$G:$G,MATCH(Düngemaßnahmen!L43,Düngemittel!$B:$B,0))))</f>
        <v/>
      </c>
      <c r="Q43" s="140" t="str">
        <f t="shared" si="2"/>
        <v/>
      </c>
      <c r="R43" s="141" t="str">
        <f t="shared" si="3"/>
        <v/>
      </c>
      <c r="S43" s="25" t="str">
        <f t="shared" si="4"/>
        <v/>
      </c>
      <c r="T43" s="25" t="str">
        <f t="shared" si="10"/>
        <v/>
      </c>
      <c r="U43" s="25" t="str">
        <f t="shared" si="5"/>
        <v/>
      </c>
      <c r="V43" s="25" t="str">
        <f t="shared" si="6"/>
        <v/>
      </c>
      <c r="W43" s="25" t="str">
        <f t="shared" si="7"/>
        <v/>
      </c>
      <c r="X43" s="142"/>
      <c r="Y43" s="142"/>
      <c r="Z43" s="139" t="str">
        <f t="shared" si="8"/>
        <v/>
      </c>
      <c r="AA43" s="160" t="str">
        <f t="shared" si="9"/>
        <v/>
      </c>
    </row>
    <row r="44" spans="1:27" x14ac:dyDescent="0.25">
      <c r="A44" s="103">
        <v>40</v>
      </c>
      <c r="B44" s="32"/>
      <c r="C44" s="138"/>
      <c r="D44" s="55" t="str">
        <f>IF(C44="","",INDEX('Dokumentation (schlagbezogen)'!C:C,MATCH(C44,'Dokumentation (schlagbezogen)'!B:B,0)))</f>
        <v/>
      </c>
      <c r="E44" s="55" t="str">
        <f>IF(C44="","",IF(INDEX('Dokumentation (schlagbezogen)'!D:D,MATCH(C44,'Dokumentation (schlagbezogen)'!B:B,0))="","k.A.",INDEX('Dokumentation (schlagbezogen)'!D:D,MATCH(C44,'Dokumentation (schlagbezogen)'!B:B,0))))</f>
        <v/>
      </c>
      <c r="F44" s="55" t="str">
        <f>IF(C44="","",IF(E44="k.A.","Wert nicht ermittelt!",INDEX('Dokumentation (schlagbezogen)'!E:E,MATCH(C44,'Dokumentation (schlagbezogen)'!B:B,0))))</f>
        <v/>
      </c>
      <c r="G44" s="55" t="str">
        <f t="shared" si="1"/>
        <v/>
      </c>
      <c r="H44" s="30"/>
      <c r="I44" s="131" t="str">
        <f>IF(C44="","",IF(INDEX(Flächenverzeichnis!F:F,MATCH(C44,Flächenverzeichnis!A:A,0))="",30,IF(INDEX('P-Bedarfsermittlung'!D:D,MATCH(C44,'P-Bedarfsermittlung'!B:B,0))="A",30,IF(INDEX('P-Bedarfsermittlung'!D:D,MATCH(C44,'P-Bedarfsermittlung'!B:B,0))="B",20,10))))</f>
        <v/>
      </c>
      <c r="J44" s="132"/>
      <c r="K44" s="32"/>
      <c r="L44" s="31"/>
      <c r="M44" s="27" t="str">
        <f>IF(L44="","",IF(INDEX(Düngemittel!$D:$D,MATCH(Düngemaßnahmen!L44,Düngemittel!$B:$B,0))="",0,INDEX(Düngemittel!$D:$D,MATCH(Düngemaßnahmen!L44,Düngemittel!$B:$B,0))))</f>
        <v/>
      </c>
      <c r="N44" s="27" t="str">
        <f>IF(L44="","",IF(INDEX(Düngemittel!$F:$F,MATCH(Düngemaßnahmen!L44,Düngemittel!$B:$B,0))="","k.A.",INDEX(Düngemittel!$F:$F,MATCH(Düngemaßnahmen!L44,Düngemittel!$B:$B,0))))</f>
        <v/>
      </c>
      <c r="O44" s="27" t="str">
        <f>IF(L44="","",IF(INDEX(Düngemittel!$E:$E,MATCH(Düngemaßnahmen!L44,Düngemittel!$B:$B,0))="","k.A.",INDEX(Düngemittel!$E:$E,MATCH(Düngemaßnahmen!L44,Düngemittel!$B:$B,0))))</f>
        <v/>
      </c>
      <c r="P44" s="27" t="str">
        <f>IF(L44="","",IF(INDEX(Düngemittel!$G:$G,MATCH(Düngemaßnahmen!L44,Düngemittel!$B:$B,0))="",0,INDEX(Düngemittel!$G:$G,MATCH(Düngemaßnahmen!L44,Düngemittel!$B:$B,0))))</f>
        <v/>
      </c>
      <c r="Q44" s="140" t="str">
        <f t="shared" si="2"/>
        <v/>
      </c>
      <c r="R44" s="141" t="str">
        <f t="shared" si="3"/>
        <v/>
      </c>
      <c r="S44" s="25" t="str">
        <f t="shared" si="4"/>
        <v/>
      </c>
      <c r="T44" s="25" t="str">
        <f t="shared" si="10"/>
        <v/>
      </c>
      <c r="U44" s="25" t="str">
        <f t="shared" si="5"/>
        <v/>
      </c>
      <c r="V44" s="25" t="str">
        <f t="shared" si="6"/>
        <v/>
      </c>
      <c r="W44" s="25" t="str">
        <f t="shared" si="7"/>
        <v/>
      </c>
      <c r="X44" s="142"/>
      <c r="Y44" s="142"/>
      <c r="Z44" s="139" t="str">
        <f t="shared" si="8"/>
        <v/>
      </c>
      <c r="AA44" s="160" t="str">
        <f t="shared" si="9"/>
        <v/>
      </c>
    </row>
    <row r="45" spans="1:27" x14ac:dyDescent="0.25">
      <c r="A45" s="103">
        <v>41</v>
      </c>
      <c r="B45" s="32"/>
      <c r="C45" s="138"/>
      <c r="D45" s="55" t="str">
        <f>IF(C45="","",INDEX('Dokumentation (schlagbezogen)'!C:C,MATCH(C45,'Dokumentation (schlagbezogen)'!B:B,0)))</f>
        <v/>
      </c>
      <c r="E45" s="55" t="str">
        <f>IF(C45="","",IF(INDEX('Dokumentation (schlagbezogen)'!D:D,MATCH(C45,'Dokumentation (schlagbezogen)'!B:B,0))="","k.A.",INDEX('Dokumentation (schlagbezogen)'!D:D,MATCH(C45,'Dokumentation (schlagbezogen)'!B:B,0))))</f>
        <v/>
      </c>
      <c r="F45" s="55" t="str">
        <f>IF(C45="","",IF(E45="k.A.","Wert nicht ermittelt!",INDEX('Dokumentation (schlagbezogen)'!E:E,MATCH(C45,'Dokumentation (schlagbezogen)'!B:B,0))))</f>
        <v/>
      </c>
      <c r="G45" s="55" t="str">
        <f t="shared" si="1"/>
        <v/>
      </c>
      <c r="H45" s="30"/>
      <c r="I45" s="131" t="str">
        <f>IF(C45="","",IF(INDEX(Flächenverzeichnis!F:F,MATCH(C45,Flächenverzeichnis!A:A,0))="",30,IF(INDEX('P-Bedarfsermittlung'!D:D,MATCH(C45,'P-Bedarfsermittlung'!B:B,0))="A",30,IF(INDEX('P-Bedarfsermittlung'!D:D,MATCH(C45,'P-Bedarfsermittlung'!B:B,0))="B",20,10))))</f>
        <v/>
      </c>
      <c r="J45" s="132"/>
      <c r="K45" s="32"/>
      <c r="L45" s="31"/>
      <c r="M45" s="27" t="str">
        <f>IF(L45="","",IF(INDEX(Düngemittel!$D:$D,MATCH(Düngemaßnahmen!L45,Düngemittel!$B:$B,0))="",0,INDEX(Düngemittel!$D:$D,MATCH(Düngemaßnahmen!L45,Düngemittel!$B:$B,0))))</f>
        <v/>
      </c>
      <c r="N45" s="27" t="str">
        <f>IF(L45="","",IF(INDEX(Düngemittel!$F:$F,MATCH(Düngemaßnahmen!L45,Düngemittel!$B:$B,0))="","k.A.",INDEX(Düngemittel!$F:$F,MATCH(Düngemaßnahmen!L45,Düngemittel!$B:$B,0))))</f>
        <v/>
      </c>
      <c r="O45" s="27" t="str">
        <f>IF(L45="","",IF(INDEX(Düngemittel!$E:$E,MATCH(Düngemaßnahmen!L45,Düngemittel!$B:$B,0))="","k.A.",INDEX(Düngemittel!$E:$E,MATCH(Düngemaßnahmen!L45,Düngemittel!$B:$B,0))))</f>
        <v/>
      </c>
      <c r="P45" s="27" t="str">
        <f>IF(L45="","",IF(INDEX(Düngemittel!$G:$G,MATCH(Düngemaßnahmen!L45,Düngemittel!$B:$B,0))="",0,INDEX(Düngemittel!$G:$G,MATCH(Düngemaßnahmen!L45,Düngemittel!$B:$B,0))))</f>
        <v/>
      </c>
      <c r="Q45" s="140" t="str">
        <f t="shared" si="2"/>
        <v/>
      </c>
      <c r="R45" s="141" t="str">
        <f t="shared" si="3"/>
        <v/>
      </c>
      <c r="S45" s="25" t="str">
        <f t="shared" si="4"/>
        <v/>
      </c>
      <c r="T45" s="25" t="str">
        <f t="shared" si="10"/>
        <v/>
      </c>
      <c r="U45" s="25" t="str">
        <f t="shared" si="5"/>
        <v/>
      </c>
      <c r="V45" s="25" t="str">
        <f t="shared" si="6"/>
        <v/>
      </c>
      <c r="W45" s="25" t="str">
        <f t="shared" si="7"/>
        <v/>
      </c>
      <c r="X45" s="142"/>
      <c r="Y45" s="142"/>
      <c r="Z45" s="139" t="str">
        <f t="shared" si="8"/>
        <v/>
      </c>
      <c r="AA45" s="160" t="str">
        <f t="shared" si="9"/>
        <v/>
      </c>
    </row>
    <row r="46" spans="1:27" x14ac:dyDescent="0.25">
      <c r="A46" s="103">
        <v>42</v>
      </c>
      <c r="B46" s="32"/>
      <c r="C46" s="138"/>
      <c r="D46" s="55" t="str">
        <f>IF(C46="","",INDEX('Dokumentation (schlagbezogen)'!C:C,MATCH(C46,'Dokumentation (schlagbezogen)'!B:B,0)))</f>
        <v/>
      </c>
      <c r="E46" s="55" t="str">
        <f>IF(C46="","",IF(INDEX('Dokumentation (schlagbezogen)'!D:D,MATCH(C46,'Dokumentation (schlagbezogen)'!B:B,0))="","k.A.",INDEX('Dokumentation (schlagbezogen)'!D:D,MATCH(C46,'Dokumentation (schlagbezogen)'!B:B,0))))</f>
        <v/>
      </c>
      <c r="F46" s="55" t="str">
        <f>IF(C46="","",IF(E46="k.A.","Wert nicht ermittelt!",INDEX('Dokumentation (schlagbezogen)'!E:E,MATCH(C46,'Dokumentation (schlagbezogen)'!B:B,0))))</f>
        <v/>
      </c>
      <c r="G46" s="55" t="str">
        <f t="shared" si="1"/>
        <v/>
      </c>
      <c r="H46" s="30"/>
      <c r="I46" s="131" t="str">
        <f>IF(C46="","",IF(INDEX(Flächenverzeichnis!F:F,MATCH(C46,Flächenverzeichnis!A:A,0))="",30,IF(INDEX('P-Bedarfsermittlung'!D:D,MATCH(C46,'P-Bedarfsermittlung'!B:B,0))="A",30,IF(INDEX('P-Bedarfsermittlung'!D:D,MATCH(C46,'P-Bedarfsermittlung'!B:B,0))="B",20,10))))</f>
        <v/>
      </c>
      <c r="J46" s="132"/>
      <c r="K46" s="32"/>
      <c r="L46" s="31"/>
      <c r="M46" s="27" t="str">
        <f>IF(L46="","",IF(INDEX(Düngemittel!$D:$D,MATCH(Düngemaßnahmen!L46,Düngemittel!$B:$B,0))="",0,INDEX(Düngemittel!$D:$D,MATCH(Düngemaßnahmen!L46,Düngemittel!$B:$B,0))))</f>
        <v/>
      </c>
      <c r="N46" s="27" t="str">
        <f>IF(L46="","",IF(INDEX(Düngemittel!$F:$F,MATCH(Düngemaßnahmen!L46,Düngemittel!$B:$B,0))="","k.A.",INDEX(Düngemittel!$F:$F,MATCH(Düngemaßnahmen!L46,Düngemittel!$B:$B,0))))</f>
        <v/>
      </c>
      <c r="O46" s="27" t="str">
        <f>IF(L46="","",IF(INDEX(Düngemittel!$E:$E,MATCH(Düngemaßnahmen!L46,Düngemittel!$B:$B,0))="","k.A.",INDEX(Düngemittel!$E:$E,MATCH(Düngemaßnahmen!L46,Düngemittel!$B:$B,0))))</f>
        <v/>
      </c>
      <c r="P46" s="27" t="str">
        <f>IF(L46="","",IF(INDEX(Düngemittel!$G:$G,MATCH(Düngemaßnahmen!L46,Düngemittel!$B:$B,0))="",0,INDEX(Düngemittel!$G:$G,MATCH(Düngemaßnahmen!L46,Düngemittel!$B:$B,0))))</f>
        <v/>
      </c>
      <c r="Q46" s="140" t="str">
        <f t="shared" si="2"/>
        <v/>
      </c>
      <c r="R46" s="141" t="str">
        <f t="shared" si="3"/>
        <v/>
      </c>
      <c r="S46" s="25" t="str">
        <f t="shared" si="4"/>
        <v/>
      </c>
      <c r="T46" s="25" t="str">
        <f t="shared" si="10"/>
        <v/>
      </c>
      <c r="U46" s="25" t="str">
        <f t="shared" si="5"/>
        <v/>
      </c>
      <c r="V46" s="25" t="str">
        <f t="shared" si="6"/>
        <v/>
      </c>
      <c r="W46" s="25" t="str">
        <f t="shared" si="7"/>
        <v/>
      </c>
      <c r="X46" s="142"/>
      <c r="Y46" s="142"/>
      <c r="Z46" s="139" t="str">
        <f t="shared" si="8"/>
        <v/>
      </c>
      <c r="AA46" s="160" t="str">
        <f t="shared" si="9"/>
        <v/>
      </c>
    </row>
    <row r="47" spans="1:27" x14ac:dyDescent="0.25">
      <c r="A47" s="103">
        <v>43</v>
      </c>
      <c r="B47" s="32"/>
      <c r="C47" s="138"/>
      <c r="D47" s="55" t="str">
        <f>IF(C47="","",INDEX('Dokumentation (schlagbezogen)'!C:C,MATCH(C47,'Dokumentation (schlagbezogen)'!B:B,0)))</f>
        <v/>
      </c>
      <c r="E47" s="55" t="str">
        <f>IF(C47="","",IF(INDEX('Dokumentation (schlagbezogen)'!D:D,MATCH(C47,'Dokumentation (schlagbezogen)'!B:B,0))="","k.A.",INDEX('Dokumentation (schlagbezogen)'!D:D,MATCH(C47,'Dokumentation (schlagbezogen)'!B:B,0))))</f>
        <v/>
      </c>
      <c r="F47" s="55" t="str">
        <f>IF(C47="","",IF(E47="k.A.","Wert nicht ermittelt!",INDEX('Dokumentation (schlagbezogen)'!E:E,MATCH(C47,'Dokumentation (schlagbezogen)'!B:B,0))))</f>
        <v/>
      </c>
      <c r="G47" s="55" t="str">
        <f t="shared" si="1"/>
        <v/>
      </c>
      <c r="H47" s="30"/>
      <c r="I47" s="131" t="str">
        <f>IF(C47="","",IF(INDEX(Flächenverzeichnis!F:F,MATCH(C47,Flächenverzeichnis!A:A,0))="",30,IF(INDEX('P-Bedarfsermittlung'!D:D,MATCH(C47,'P-Bedarfsermittlung'!B:B,0))="A",30,IF(INDEX('P-Bedarfsermittlung'!D:D,MATCH(C47,'P-Bedarfsermittlung'!B:B,0))="B",20,10))))</f>
        <v/>
      </c>
      <c r="J47" s="132"/>
      <c r="K47" s="32"/>
      <c r="L47" s="31"/>
      <c r="M47" s="27" t="str">
        <f>IF(L47="","",IF(INDEX(Düngemittel!$D:$D,MATCH(Düngemaßnahmen!L47,Düngemittel!$B:$B,0))="",0,INDEX(Düngemittel!$D:$D,MATCH(Düngemaßnahmen!L47,Düngemittel!$B:$B,0))))</f>
        <v/>
      </c>
      <c r="N47" s="27" t="str">
        <f>IF(L47="","",IF(INDEX(Düngemittel!$F:$F,MATCH(Düngemaßnahmen!L47,Düngemittel!$B:$B,0))="","k.A.",INDEX(Düngemittel!$F:$F,MATCH(Düngemaßnahmen!L47,Düngemittel!$B:$B,0))))</f>
        <v/>
      </c>
      <c r="O47" s="27" t="str">
        <f>IF(L47="","",IF(INDEX(Düngemittel!$E:$E,MATCH(Düngemaßnahmen!L47,Düngemittel!$B:$B,0))="","k.A.",INDEX(Düngemittel!$E:$E,MATCH(Düngemaßnahmen!L47,Düngemittel!$B:$B,0))))</f>
        <v/>
      </c>
      <c r="P47" s="27" t="str">
        <f>IF(L47="","",IF(INDEX(Düngemittel!$G:$G,MATCH(Düngemaßnahmen!L47,Düngemittel!$B:$B,0))="",0,INDEX(Düngemittel!$G:$G,MATCH(Düngemaßnahmen!L47,Düngemittel!$B:$B,0))))</f>
        <v/>
      </c>
      <c r="Q47" s="140" t="str">
        <f t="shared" si="2"/>
        <v/>
      </c>
      <c r="R47" s="141" t="str">
        <f t="shared" si="3"/>
        <v/>
      </c>
      <c r="S47" s="25" t="str">
        <f t="shared" si="4"/>
        <v/>
      </c>
      <c r="T47" s="25" t="str">
        <f t="shared" si="10"/>
        <v/>
      </c>
      <c r="U47" s="25" t="str">
        <f t="shared" si="5"/>
        <v/>
      </c>
      <c r="V47" s="25" t="str">
        <f t="shared" si="6"/>
        <v/>
      </c>
      <c r="W47" s="25" t="str">
        <f t="shared" si="7"/>
        <v/>
      </c>
      <c r="X47" s="142"/>
      <c r="Y47" s="142"/>
      <c r="Z47" s="139" t="str">
        <f t="shared" si="8"/>
        <v/>
      </c>
      <c r="AA47" s="160" t="str">
        <f t="shared" si="9"/>
        <v/>
      </c>
    </row>
    <row r="48" spans="1:27" x14ac:dyDescent="0.25">
      <c r="A48" s="103">
        <v>44</v>
      </c>
      <c r="B48" s="32"/>
      <c r="C48" s="138"/>
      <c r="D48" s="55" t="str">
        <f>IF(C48="","",INDEX('Dokumentation (schlagbezogen)'!C:C,MATCH(C48,'Dokumentation (schlagbezogen)'!B:B,0)))</f>
        <v/>
      </c>
      <c r="E48" s="55" t="str">
        <f>IF(C48="","",IF(INDEX('Dokumentation (schlagbezogen)'!D:D,MATCH(C48,'Dokumentation (schlagbezogen)'!B:B,0))="","k.A.",INDEX('Dokumentation (schlagbezogen)'!D:D,MATCH(C48,'Dokumentation (schlagbezogen)'!B:B,0))))</f>
        <v/>
      </c>
      <c r="F48" s="55" t="str">
        <f>IF(C48="","",IF(E48="k.A.","Wert nicht ermittelt!",INDEX('Dokumentation (schlagbezogen)'!E:E,MATCH(C48,'Dokumentation (schlagbezogen)'!B:B,0))))</f>
        <v/>
      </c>
      <c r="G48" s="55" t="str">
        <f t="shared" si="1"/>
        <v/>
      </c>
      <c r="H48" s="30"/>
      <c r="I48" s="131" t="str">
        <f>IF(C48="","",IF(INDEX(Flächenverzeichnis!F:F,MATCH(C48,Flächenverzeichnis!A:A,0))="",30,IF(INDEX('P-Bedarfsermittlung'!D:D,MATCH(C48,'P-Bedarfsermittlung'!B:B,0))="A",30,IF(INDEX('P-Bedarfsermittlung'!D:D,MATCH(C48,'P-Bedarfsermittlung'!B:B,0))="B",20,10))))</f>
        <v/>
      </c>
      <c r="J48" s="132"/>
      <c r="K48" s="32"/>
      <c r="L48" s="31"/>
      <c r="M48" s="27" t="str">
        <f>IF(L48="","",IF(INDEX(Düngemittel!$D:$D,MATCH(Düngemaßnahmen!L48,Düngemittel!$B:$B,0))="",0,INDEX(Düngemittel!$D:$D,MATCH(Düngemaßnahmen!L48,Düngemittel!$B:$B,0))))</f>
        <v/>
      </c>
      <c r="N48" s="27" t="str">
        <f>IF(L48="","",IF(INDEX(Düngemittel!$F:$F,MATCH(Düngemaßnahmen!L48,Düngemittel!$B:$B,0))="","k.A.",INDEX(Düngemittel!$F:$F,MATCH(Düngemaßnahmen!L48,Düngemittel!$B:$B,0))))</f>
        <v/>
      </c>
      <c r="O48" s="27" t="str">
        <f>IF(L48="","",IF(INDEX(Düngemittel!$E:$E,MATCH(Düngemaßnahmen!L48,Düngemittel!$B:$B,0))="","k.A.",INDEX(Düngemittel!$E:$E,MATCH(Düngemaßnahmen!L48,Düngemittel!$B:$B,0))))</f>
        <v/>
      </c>
      <c r="P48" s="27" t="str">
        <f>IF(L48="","",IF(INDEX(Düngemittel!$G:$G,MATCH(Düngemaßnahmen!L48,Düngemittel!$B:$B,0))="",0,INDEX(Düngemittel!$G:$G,MATCH(Düngemaßnahmen!L48,Düngemittel!$B:$B,0))))</f>
        <v/>
      </c>
      <c r="Q48" s="140" t="str">
        <f t="shared" si="2"/>
        <v/>
      </c>
      <c r="R48" s="141" t="str">
        <f t="shared" si="3"/>
        <v/>
      </c>
      <c r="S48" s="25" t="str">
        <f t="shared" si="4"/>
        <v/>
      </c>
      <c r="T48" s="25" t="str">
        <f t="shared" si="10"/>
        <v/>
      </c>
      <c r="U48" s="25" t="str">
        <f t="shared" si="5"/>
        <v/>
      </c>
      <c r="V48" s="25" t="str">
        <f t="shared" si="6"/>
        <v/>
      </c>
      <c r="W48" s="25" t="str">
        <f t="shared" si="7"/>
        <v/>
      </c>
      <c r="X48" s="142"/>
      <c r="Y48" s="142"/>
      <c r="Z48" s="139" t="str">
        <f t="shared" si="8"/>
        <v/>
      </c>
      <c r="AA48" s="160" t="str">
        <f t="shared" si="9"/>
        <v/>
      </c>
    </row>
    <row r="49" spans="1:27" x14ac:dyDescent="0.25">
      <c r="A49" s="103">
        <v>45</v>
      </c>
      <c r="B49" s="32"/>
      <c r="C49" s="138"/>
      <c r="D49" s="55" t="str">
        <f>IF(C49="","",INDEX('Dokumentation (schlagbezogen)'!C:C,MATCH(C49,'Dokumentation (schlagbezogen)'!B:B,0)))</f>
        <v/>
      </c>
      <c r="E49" s="55" t="str">
        <f>IF(C49="","",IF(INDEX('Dokumentation (schlagbezogen)'!D:D,MATCH(C49,'Dokumentation (schlagbezogen)'!B:B,0))="","k.A.",INDEX('Dokumentation (schlagbezogen)'!D:D,MATCH(C49,'Dokumentation (schlagbezogen)'!B:B,0))))</f>
        <v/>
      </c>
      <c r="F49" s="55" t="str">
        <f>IF(C49="","",IF(E49="k.A.","Wert nicht ermittelt!",INDEX('Dokumentation (schlagbezogen)'!E:E,MATCH(C49,'Dokumentation (schlagbezogen)'!B:B,0))))</f>
        <v/>
      </c>
      <c r="G49" s="55" t="str">
        <f t="shared" si="1"/>
        <v/>
      </c>
      <c r="H49" s="30"/>
      <c r="I49" s="131" t="str">
        <f>IF(C49="","",IF(INDEX(Flächenverzeichnis!F:F,MATCH(C49,Flächenverzeichnis!A:A,0))="",30,IF(INDEX('P-Bedarfsermittlung'!D:D,MATCH(C49,'P-Bedarfsermittlung'!B:B,0))="A",30,IF(INDEX('P-Bedarfsermittlung'!D:D,MATCH(C49,'P-Bedarfsermittlung'!B:B,0))="B",20,10))))</f>
        <v/>
      </c>
      <c r="J49" s="132"/>
      <c r="K49" s="32"/>
      <c r="L49" s="31"/>
      <c r="M49" s="27" t="str">
        <f>IF(L49="","",IF(INDEX(Düngemittel!$D:$D,MATCH(Düngemaßnahmen!L49,Düngemittel!$B:$B,0))="",0,INDEX(Düngemittel!$D:$D,MATCH(Düngemaßnahmen!L49,Düngemittel!$B:$B,0))))</f>
        <v/>
      </c>
      <c r="N49" s="27" t="str">
        <f>IF(L49="","",IF(INDEX(Düngemittel!$F:$F,MATCH(Düngemaßnahmen!L49,Düngemittel!$B:$B,0))="","k.A.",INDEX(Düngemittel!$F:$F,MATCH(Düngemaßnahmen!L49,Düngemittel!$B:$B,0))))</f>
        <v/>
      </c>
      <c r="O49" s="27" t="str">
        <f>IF(L49="","",IF(INDEX(Düngemittel!$E:$E,MATCH(Düngemaßnahmen!L49,Düngemittel!$B:$B,0))="","k.A.",INDEX(Düngemittel!$E:$E,MATCH(Düngemaßnahmen!L49,Düngemittel!$B:$B,0))))</f>
        <v/>
      </c>
      <c r="P49" s="27" t="str">
        <f>IF(L49="","",IF(INDEX(Düngemittel!$G:$G,MATCH(Düngemaßnahmen!L49,Düngemittel!$B:$B,0))="",0,INDEX(Düngemittel!$G:$G,MATCH(Düngemaßnahmen!L49,Düngemittel!$B:$B,0))))</f>
        <v/>
      </c>
      <c r="Q49" s="140" t="str">
        <f t="shared" si="2"/>
        <v/>
      </c>
      <c r="R49" s="141" t="str">
        <f t="shared" si="3"/>
        <v/>
      </c>
      <c r="S49" s="25" t="str">
        <f t="shared" si="4"/>
        <v/>
      </c>
      <c r="T49" s="25" t="str">
        <f t="shared" si="10"/>
        <v/>
      </c>
      <c r="U49" s="25" t="str">
        <f t="shared" si="5"/>
        <v/>
      </c>
      <c r="V49" s="25" t="str">
        <f t="shared" si="6"/>
        <v/>
      </c>
      <c r="W49" s="25" t="str">
        <f t="shared" si="7"/>
        <v/>
      </c>
      <c r="X49" s="142"/>
      <c r="Y49" s="142"/>
      <c r="Z49" s="139" t="str">
        <f t="shared" si="8"/>
        <v/>
      </c>
      <c r="AA49" s="160" t="str">
        <f t="shared" si="9"/>
        <v/>
      </c>
    </row>
    <row r="50" spans="1:27" x14ac:dyDescent="0.25">
      <c r="A50" s="103">
        <v>46</v>
      </c>
      <c r="B50" s="32"/>
      <c r="C50" s="138"/>
      <c r="D50" s="55" t="str">
        <f>IF(C50="","",INDEX('Dokumentation (schlagbezogen)'!C:C,MATCH(C50,'Dokumentation (schlagbezogen)'!B:B,0)))</f>
        <v/>
      </c>
      <c r="E50" s="55" t="str">
        <f>IF(C50="","",IF(INDEX('Dokumentation (schlagbezogen)'!D:D,MATCH(C50,'Dokumentation (schlagbezogen)'!B:B,0))="","k.A.",INDEX('Dokumentation (schlagbezogen)'!D:D,MATCH(C50,'Dokumentation (schlagbezogen)'!B:B,0))))</f>
        <v/>
      </c>
      <c r="F50" s="55" t="str">
        <f>IF(C50="","",IF(E50="k.A.","Wert nicht ermittelt!",INDEX('Dokumentation (schlagbezogen)'!E:E,MATCH(C50,'Dokumentation (schlagbezogen)'!B:B,0))))</f>
        <v/>
      </c>
      <c r="G50" s="55" t="str">
        <f t="shared" si="1"/>
        <v/>
      </c>
      <c r="H50" s="30"/>
      <c r="I50" s="131" t="str">
        <f>IF(C50="","",IF(INDEX(Flächenverzeichnis!F:F,MATCH(C50,Flächenverzeichnis!A:A,0))="",30,IF(INDEX('P-Bedarfsermittlung'!D:D,MATCH(C50,'P-Bedarfsermittlung'!B:B,0))="A",30,IF(INDEX('P-Bedarfsermittlung'!D:D,MATCH(C50,'P-Bedarfsermittlung'!B:B,0))="B",20,10))))</f>
        <v/>
      </c>
      <c r="J50" s="132"/>
      <c r="K50" s="32"/>
      <c r="L50" s="31"/>
      <c r="M50" s="27" t="str">
        <f>IF(L50="","",IF(INDEX(Düngemittel!$D:$D,MATCH(Düngemaßnahmen!L50,Düngemittel!$B:$B,0))="",0,INDEX(Düngemittel!$D:$D,MATCH(Düngemaßnahmen!L50,Düngemittel!$B:$B,0))))</f>
        <v/>
      </c>
      <c r="N50" s="27" t="str">
        <f>IF(L50="","",IF(INDEX(Düngemittel!$F:$F,MATCH(Düngemaßnahmen!L50,Düngemittel!$B:$B,0))="","k.A.",INDEX(Düngemittel!$F:$F,MATCH(Düngemaßnahmen!L50,Düngemittel!$B:$B,0))))</f>
        <v/>
      </c>
      <c r="O50" s="27" t="str">
        <f>IF(L50="","",IF(INDEX(Düngemittel!$E:$E,MATCH(Düngemaßnahmen!L50,Düngemittel!$B:$B,0))="","k.A.",INDEX(Düngemittel!$E:$E,MATCH(Düngemaßnahmen!L50,Düngemittel!$B:$B,0))))</f>
        <v/>
      </c>
      <c r="P50" s="27" t="str">
        <f>IF(L50="","",IF(INDEX(Düngemittel!$G:$G,MATCH(Düngemaßnahmen!L50,Düngemittel!$B:$B,0))="",0,INDEX(Düngemittel!$G:$G,MATCH(Düngemaßnahmen!L50,Düngemittel!$B:$B,0))))</f>
        <v/>
      </c>
      <c r="Q50" s="140" t="str">
        <f t="shared" si="2"/>
        <v/>
      </c>
      <c r="R50" s="141" t="str">
        <f t="shared" si="3"/>
        <v/>
      </c>
      <c r="S50" s="25" t="str">
        <f t="shared" si="4"/>
        <v/>
      </c>
      <c r="T50" s="25" t="str">
        <f t="shared" si="10"/>
        <v/>
      </c>
      <c r="U50" s="25" t="str">
        <f t="shared" si="5"/>
        <v/>
      </c>
      <c r="V50" s="25" t="str">
        <f t="shared" si="6"/>
        <v/>
      </c>
      <c r="W50" s="25" t="str">
        <f t="shared" si="7"/>
        <v/>
      </c>
      <c r="X50" s="142"/>
      <c r="Y50" s="142"/>
      <c r="Z50" s="139" t="str">
        <f t="shared" si="8"/>
        <v/>
      </c>
      <c r="AA50" s="160" t="str">
        <f t="shared" si="9"/>
        <v/>
      </c>
    </row>
    <row r="51" spans="1:27" x14ac:dyDescent="0.25">
      <c r="A51" s="103">
        <v>47</v>
      </c>
      <c r="B51" s="32"/>
      <c r="C51" s="138"/>
      <c r="D51" s="55" t="str">
        <f>IF(C51="","",INDEX('Dokumentation (schlagbezogen)'!C:C,MATCH(C51,'Dokumentation (schlagbezogen)'!B:B,0)))</f>
        <v/>
      </c>
      <c r="E51" s="55" t="str">
        <f>IF(C51="","",IF(INDEX('Dokumentation (schlagbezogen)'!D:D,MATCH(C51,'Dokumentation (schlagbezogen)'!B:B,0))="","k.A.",INDEX('Dokumentation (schlagbezogen)'!D:D,MATCH(C51,'Dokumentation (schlagbezogen)'!B:B,0))))</f>
        <v/>
      </c>
      <c r="F51" s="55" t="str">
        <f>IF(C51="","",IF(E51="k.A.","Wert nicht ermittelt!",INDEX('Dokumentation (schlagbezogen)'!E:E,MATCH(C51,'Dokumentation (schlagbezogen)'!B:B,0))))</f>
        <v/>
      </c>
      <c r="G51" s="55" t="str">
        <f t="shared" si="1"/>
        <v/>
      </c>
      <c r="H51" s="30"/>
      <c r="I51" s="131" t="str">
        <f>IF(C51="","",IF(INDEX(Flächenverzeichnis!F:F,MATCH(C51,Flächenverzeichnis!A:A,0))="",30,IF(INDEX('P-Bedarfsermittlung'!D:D,MATCH(C51,'P-Bedarfsermittlung'!B:B,0))="A",30,IF(INDEX('P-Bedarfsermittlung'!D:D,MATCH(C51,'P-Bedarfsermittlung'!B:B,0))="B",20,10))))</f>
        <v/>
      </c>
      <c r="J51" s="132"/>
      <c r="K51" s="32"/>
      <c r="L51" s="31"/>
      <c r="M51" s="27" t="str">
        <f>IF(L51="","",IF(INDEX(Düngemittel!$D:$D,MATCH(Düngemaßnahmen!L51,Düngemittel!$B:$B,0))="",0,INDEX(Düngemittel!$D:$D,MATCH(Düngemaßnahmen!L51,Düngemittel!$B:$B,0))))</f>
        <v/>
      </c>
      <c r="N51" s="27" t="str">
        <f>IF(L51="","",IF(INDEX(Düngemittel!$F:$F,MATCH(Düngemaßnahmen!L51,Düngemittel!$B:$B,0))="","k.A.",INDEX(Düngemittel!$F:$F,MATCH(Düngemaßnahmen!L51,Düngemittel!$B:$B,0))))</f>
        <v/>
      </c>
      <c r="O51" s="27" t="str">
        <f>IF(L51="","",IF(INDEX(Düngemittel!$E:$E,MATCH(Düngemaßnahmen!L51,Düngemittel!$B:$B,0))="","k.A.",INDEX(Düngemittel!$E:$E,MATCH(Düngemaßnahmen!L51,Düngemittel!$B:$B,0))))</f>
        <v/>
      </c>
      <c r="P51" s="27" t="str">
        <f>IF(L51="","",IF(INDEX(Düngemittel!$G:$G,MATCH(Düngemaßnahmen!L51,Düngemittel!$B:$B,0))="",0,INDEX(Düngemittel!$G:$G,MATCH(Düngemaßnahmen!L51,Düngemittel!$B:$B,0))))</f>
        <v/>
      </c>
      <c r="Q51" s="140" t="str">
        <f t="shared" si="2"/>
        <v/>
      </c>
      <c r="R51" s="141" t="str">
        <f t="shared" si="3"/>
        <v/>
      </c>
      <c r="S51" s="25" t="str">
        <f t="shared" si="4"/>
        <v/>
      </c>
      <c r="T51" s="25" t="str">
        <f t="shared" si="10"/>
        <v/>
      </c>
      <c r="U51" s="25" t="str">
        <f t="shared" si="5"/>
        <v/>
      </c>
      <c r="V51" s="25" t="str">
        <f t="shared" si="6"/>
        <v/>
      </c>
      <c r="W51" s="25" t="str">
        <f t="shared" si="7"/>
        <v/>
      </c>
      <c r="X51" s="142"/>
      <c r="Y51" s="142"/>
      <c r="Z51" s="139" t="str">
        <f t="shared" si="8"/>
        <v/>
      </c>
      <c r="AA51" s="160" t="str">
        <f t="shared" si="9"/>
        <v/>
      </c>
    </row>
    <row r="52" spans="1:27" x14ac:dyDescent="0.25">
      <c r="A52" s="103">
        <v>48</v>
      </c>
      <c r="B52" s="32"/>
      <c r="C52" s="138"/>
      <c r="D52" s="55" t="str">
        <f>IF(C52="","",INDEX('Dokumentation (schlagbezogen)'!C:C,MATCH(C52,'Dokumentation (schlagbezogen)'!B:B,0)))</f>
        <v/>
      </c>
      <c r="E52" s="55" t="str">
        <f>IF(C52="","",IF(INDEX('Dokumentation (schlagbezogen)'!D:D,MATCH(C52,'Dokumentation (schlagbezogen)'!B:B,0))="","k.A.",INDEX('Dokumentation (schlagbezogen)'!D:D,MATCH(C52,'Dokumentation (schlagbezogen)'!B:B,0))))</f>
        <v/>
      </c>
      <c r="F52" s="55" t="str">
        <f>IF(C52="","",IF(E52="k.A.","Wert nicht ermittelt!",INDEX('Dokumentation (schlagbezogen)'!E:E,MATCH(C52,'Dokumentation (schlagbezogen)'!B:B,0))))</f>
        <v/>
      </c>
      <c r="G52" s="55" t="str">
        <f t="shared" si="1"/>
        <v/>
      </c>
      <c r="H52" s="30"/>
      <c r="I52" s="131" t="str">
        <f>IF(C52="","",IF(INDEX(Flächenverzeichnis!F:F,MATCH(C52,Flächenverzeichnis!A:A,0))="",30,IF(INDEX('P-Bedarfsermittlung'!D:D,MATCH(C52,'P-Bedarfsermittlung'!B:B,0))="A",30,IF(INDEX('P-Bedarfsermittlung'!D:D,MATCH(C52,'P-Bedarfsermittlung'!B:B,0))="B",20,10))))</f>
        <v/>
      </c>
      <c r="J52" s="132"/>
      <c r="K52" s="32"/>
      <c r="L52" s="31"/>
      <c r="M52" s="27" t="str">
        <f>IF(L52="","",IF(INDEX(Düngemittel!$D:$D,MATCH(Düngemaßnahmen!L52,Düngemittel!$B:$B,0))="",0,INDEX(Düngemittel!$D:$D,MATCH(Düngemaßnahmen!L52,Düngemittel!$B:$B,0))))</f>
        <v/>
      </c>
      <c r="N52" s="27" t="str">
        <f>IF(L52="","",IF(INDEX(Düngemittel!$F:$F,MATCH(Düngemaßnahmen!L52,Düngemittel!$B:$B,0))="","k.A.",INDEX(Düngemittel!$F:$F,MATCH(Düngemaßnahmen!L52,Düngemittel!$B:$B,0))))</f>
        <v/>
      </c>
      <c r="O52" s="27" t="str">
        <f>IF(L52="","",IF(INDEX(Düngemittel!$E:$E,MATCH(Düngemaßnahmen!L52,Düngemittel!$B:$B,0))="","k.A.",INDEX(Düngemittel!$E:$E,MATCH(Düngemaßnahmen!L52,Düngemittel!$B:$B,0))))</f>
        <v/>
      </c>
      <c r="P52" s="27" t="str">
        <f>IF(L52="","",IF(INDEX(Düngemittel!$G:$G,MATCH(Düngemaßnahmen!L52,Düngemittel!$B:$B,0))="",0,INDEX(Düngemittel!$G:$G,MATCH(Düngemaßnahmen!L52,Düngemittel!$B:$B,0))))</f>
        <v/>
      </c>
      <c r="Q52" s="140" t="str">
        <f t="shared" si="2"/>
        <v/>
      </c>
      <c r="R52" s="141" t="str">
        <f t="shared" si="3"/>
        <v/>
      </c>
      <c r="S52" s="25" t="str">
        <f t="shared" si="4"/>
        <v/>
      </c>
      <c r="T52" s="25" t="str">
        <f t="shared" si="10"/>
        <v/>
      </c>
      <c r="U52" s="25" t="str">
        <f t="shared" si="5"/>
        <v/>
      </c>
      <c r="V52" s="25" t="str">
        <f t="shared" si="6"/>
        <v/>
      </c>
      <c r="W52" s="25" t="str">
        <f t="shared" si="7"/>
        <v/>
      </c>
      <c r="X52" s="142"/>
      <c r="Y52" s="142"/>
      <c r="Z52" s="139" t="str">
        <f t="shared" si="8"/>
        <v/>
      </c>
      <c r="AA52" s="160" t="str">
        <f t="shared" si="9"/>
        <v/>
      </c>
    </row>
    <row r="53" spans="1:27" x14ac:dyDescent="0.25">
      <c r="A53" s="103">
        <v>49</v>
      </c>
      <c r="B53" s="32"/>
      <c r="C53" s="138"/>
      <c r="D53" s="55" t="str">
        <f>IF(C53="","",INDEX('Dokumentation (schlagbezogen)'!C:C,MATCH(C53,'Dokumentation (schlagbezogen)'!B:B,0)))</f>
        <v/>
      </c>
      <c r="E53" s="55" t="str">
        <f>IF(C53="","",IF(INDEX('Dokumentation (schlagbezogen)'!D:D,MATCH(C53,'Dokumentation (schlagbezogen)'!B:B,0))="","k.A.",INDEX('Dokumentation (schlagbezogen)'!D:D,MATCH(C53,'Dokumentation (schlagbezogen)'!B:B,0))))</f>
        <v/>
      </c>
      <c r="F53" s="55" t="str">
        <f>IF(C53="","",IF(E53="k.A.","Wert nicht ermittelt!",INDEX('Dokumentation (schlagbezogen)'!E:E,MATCH(C53,'Dokumentation (schlagbezogen)'!B:B,0))))</f>
        <v/>
      </c>
      <c r="G53" s="55" t="str">
        <f t="shared" si="1"/>
        <v/>
      </c>
      <c r="H53" s="30"/>
      <c r="I53" s="131" t="str">
        <f>IF(C53="","",IF(INDEX(Flächenverzeichnis!F:F,MATCH(C53,Flächenverzeichnis!A:A,0))="",30,IF(INDEX('P-Bedarfsermittlung'!D:D,MATCH(C53,'P-Bedarfsermittlung'!B:B,0))="A",30,IF(INDEX('P-Bedarfsermittlung'!D:D,MATCH(C53,'P-Bedarfsermittlung'!B:B,0))="B",20,10))))</f>
        <v/>
      </c>
      <c r="J53" s="132"/>
      <c r="K53" s="32"/>
      <c r="L53" s="31"/>
      <c r="M53" s="27" t="str">
        <f>IF(L53="","",IF(INDEX(Düngemittel!$D:$D,MATCH(Düngemaßnahmen!L53,Düngemittel!$B:$B,0))="",0,INDEX(Düngemittel!$D:$D,MATCH(Düngemaßnahmen!L53,Düngemittel!$B:$B,0))))</f>
        <v/>
      </c>
      <c r="N53" s="27" t="str">
        <f>IF(L53="","",IF(INDEX(Düngemittel!$F:$F,MATCH(Düngemaßnahmen!L53,Düngemittel!$B:$B,0))="","k.A.",INDEX(Düngemittel!$F:$F,MATCH(Düngemaßnahmen!L53,Düngemittel!$B:$B,0))))</f>
        <v/>
      </c>
      <c r="O53" s="27" t="str">
        <f>IF(L53="","",IF(INDEX(Düngemittel!$E:$E,MATCH(Düngemaßnahmen!L53,Düngemittel!$B:$B,0))="","k.A.",INDEX(Düngemittel!$E:$E,MATCH(Düngemaßnahmen!L53,Düngemittel!$B:$B,0))))</f>
        <v/>
      </c>
      <c r="P53" s="27" t="str">
        <f>IF(L53="","",IF(INDEX(Düngemittel!$G:$G,MATCH(Düngemaßnahmen!L53,Düngemittel!$B:$B,0))="",0,INDEX(Düngemittel!$G:$G,MATCH(Düngemaßnahmen!L53,Düngemittel!$B:$B,0))))</f>
        <v/>
      </c>
      <c r="Q53" s="140" t="str">
        <f t="shared" si="2"/>
        <v/>
      </c>
      <c r="R53" s="141" t="str">
        <f t="shared" si="3"/>
        <v/>
      </c>
      <c r="S53" s="25" t="str">
        <f t="shared" si="4"/>
        <v/>
      </c>
      <c r="T53" s="25" t="str">
        <f t="shared" si="10"/>
        <v/>
      </c>
      <c r="U53" s="25" t="str">
        <f t="shared" si="5"/>
        <v/>
      </c>
      <c r="V53" s="25" t="str">
        <f t="shared" si="6"/>
        <v/>
      </c>
      <c r="W53" s="25" t="str">
        <f t="shared" si="7"/>
        <v/>
      </c>
      <c r="X53" s="142"/>
      <c r="Y53" s="142"/>
      <c r="Z53" s="139" t="str">
        <f t="shared" si="8"/>
        <v/>
      </c>
      <c r="AA53" s="160" t="str">
        <f t="shared" si="9"/>
        <v/>
      </c>
    </row>
    <row r="54" spans="1:27" x14ac:dyDescent="0.25">
      <c r="A54" s="103">
        <v>50</v>
      </c>
      <c r="B54" s="32"/>
      <c r="C54" s="138"/>
      <c r="D54" s="55" t="str">
        <f>IF(C54="","",INDEX('Dokumentation (schlagbezogen)'!C:C,MATCH(C54,'Dokumentation (schlagbezogen)'!B:B,0)))</f>
        <v/>
      </c>
      <c r="E54" s="55" t="str">
        <f>IF(C54="","",IF(INDEX('Dokumentation (schlagbezogen)'!D:D,MATCH(C54,'Dokumentation (schlagbezogen)'!B:B,0))="","k.A.",INDEX('Dokumentation (schlagbezogen)'!D:D,MATCH(C54,'Dokumentation (schlagbezogen)'!B:B,0))))</f>
        <v/>
      </c>
      <c r="F54" s="55" t="str">
        <f>IF(C54="","",IF(E54="k.A.","Wert nicht ermittelt!",INDEX('Dokumentation (schlagbezogen)'!E:E,MATCH(C54,'Dokumentation (schlagbezogen)'!B:B,0))))</f>
        <v/>
      </c>
      <c r="G54" s="55" t="str">
        <f t="shared" si="1"/>
        <v/>
      </c>
      <c r="H54" s="30"/>
      <c r="I54" s="131" t="str">
        <f>IF(C54="","",IF(INDEX(Flächenverzeichnis!F:F,MATCH(C54,Flächenverzeichnis!A:A,0))="",30,IF(INDEX('P-Bedarfsermittlung'!D:D,MATCH(C54,'P-Bedarfsermittlung'!B:B,0))="A",30,IF(INDEX('P-Bedarfsermittlung'!D:D,MATCH(C54,'P-Bedarfsermittlung'!B:B,0))="B",20,10))))</f>
        <v/>
      </c>
      <c r="J54" s="132"/>
      <c r="K54" s="32"/>
      <c r="L54" s="31"/>
      <c r="M54" s="27" t="str">
        <f>IF(L54="","",IF(INDEX(Düngemittel!$D:$D,MATCH(Düngemaßnahmen!L54,Düngemittel!$B:$B,0))="",0,INDEX(Düngemittel!$D:$D,MATCH(Düngemaßnahmen!L54,Düngemittel!$B:$B,0))))</f>
        <v/>
      </c>
      <c r="N54" s="27" t="str">
        <f>IF(L54="","",IF(INDEX(Düngemittel!$F:$F,MATCH(Düngemaßnahmen!L54,Düngemittel!$B:$B,0))="","k.A.",INDEX(Düngemittel!$F:$F,MATCH(Düngemaßnahmen!L54,Düngemittel!$B:$B,0))))</f>
        <v/>
      </c>
      <c r="O54" s="27" t="str">
        <f>IF(L54="","",IF(INDEX(Düngemittel!$E:$E,MATCH(Düngemaßnahmen!L54,Düngemittel!$B:$B,0))="","k.A.",INDEX(Düngemittel!$E:$E,MATCH(Düngemaßnahmen!L54,Düngemittel!$B:$B,0))))</f>
        <v/>
      </c>
      <c r="P54" s="27" t="str">
        <f>IF(L54="","",IF(INDEX(Düngemittel!$G:$G,MATCH(Düngemaßnahmen!L54,Düngemittel!$B:$B,0))="",0,INDEX(Düngemittel!$G:$G,MATCH(Düngemaßnahmen!L54,Düngemittel!$B:$B,0))))</f>
        <v/>
      </c>
      <c r="Q54" s="140" t="str">
        <f t="shared" si="2"/>
        <v/>
      </c>
      <c r="R54" s="141" t="str">
        <f t="shared" si="3"/>
        <v/>
      </c>
      <c r="S54" s="25" t="str">
        <f t="shared" si="4"/>
        <v/>
      </c>
      <c r="T54" s="25" t="str">
        <f t="shared" si="10"/>
        <v/>
      </c>
      <c r="U54" s="25" t="str">
        <f t="shared" si="5"/>
        <v/>
      </c>
      <c r="V54" s="25" t="str">
        <f t="shared" si="6"/>
        <v/>
      </c>
      <c r="W54" s="25" t="str">
        <f t="shared" si="7"/>
        <v/>
      </c>
      <c r="X54" s="142"/>
      <c r="Y54" s="142"/>
      <c r="Z54" s="139" t="str">
        <f t="shared" si="8"/>
        <v/>
      </c>
      <c r="AA54" s="160" t="str">
        <f t="shared" si="9"/>
        <v/>
      </c>
    </row>
    <row r="55" spans="1:27" x14ac:dyDescent="0.25">
      <c r="A55" s="103">
        <v>51</v>
      </c>
      <c r="B55" s="32"/>
      <c r="C55" s="138"/>
      <c r="D55" s="55" t="str">
        <f>IF(C55="","",INDEX('Dokumentation (schlagbezogen)'!C:C,MATCH(C55,'Dokumentation (schlagbezogen)'!B:B,0)))</f>
        <v/>
      </c>
      <c r="E55" s="55" t="str">
        <f>IF(C55="","",IF(INDEX('Dokumentation (schlagbezogen)'!D:D,MATCH(C55,'Dokumentation (schlagbezogen)'!B:B,0))="","k.A.",INDEX('Dokumentation (schlagbezogen)'!D:D,MATCH(C55,'Dokumentation (schlagbezogen)'!B:B,0))))</f>
        <v/>
      </c>
      <c r="F55" s="55" t="str">
        <f>IF(C55="","",IF(E55="k.A.","Wert nicht ermittelt!",INDEX('Dokumentation (schlagbezogen)'!E:E,MATCH(C55,'Dokumentation (schlagbezogen)'!B:B,0))))</f>
        <v/>
      </c>
      <c r="G55" s="55" t="str">
        <f t="shared" si="1"/>
        <v/>
      </c>
      <c r="H55" s="30"/>
      <c r="I55" s="131" t="str">
        <f>IF(C55="","",IF(INDEX(Flächenverzeichnis!F:F,MATCH(C55,Flächenverzeichnis!A:A,0))="",30,IF(INDEX('P-Bedarfsermittlung'!D:D,MATCH(C55,'P-Bedarfsermittlung'!B:B,0))="A",30,IF(INDEX('P-Bedarfsermittlung'!D:D,MATCH(C55,'P-Bedarfsermittlung'!B:B,0))="B",20,10))))</f>
        <v/>
      </c>
      <c r="J55" s="132"/>
      <c r="K55" s="32"/>
      <c r="L55" s="31"/>
      <c r="M55" s="27" t="str">
        <f>IF(L55="","",IF(INDEX(Düngemittel!$D:$D,MATCH(Düngemaßnahmen!L55,Düngemittel!$B:$B,0))="",0,INDEX(Düngemittel!$D:$D,MATCH(Düngemaßnahmen!L55,Düngemittel!$B:$B,0))))</f>
        <v/>
      </c>
      <c r="N55" s="27" t="str">
        <f>IF(L55="","",IF(INDEX(Düngemittel!$F:$F,MATCH(Düngemaßnahmen!L55,Düngemittel!$B:$B,0))="","k.A.",INDEX(Düngemittel!$F:$F,MATCH(Düngemaßnahmen!L55,Düngemittel!$B:$B,0))))</f>
        <v/>
      </c>
      <c r="O55" s="27" t="str">
        <f>IF(L55="","",IF(INDEX(Düngemittel!$E:$E,MATCH(Düngemaßnahmen!L55,Düngemittel!$B:$B,0))="","k.A.",INDEX(Düngemittel!$E:$E,MATCH(Düngemaßnahmen!L55,Düngemittel!$B:$B,0))))</f>
        <v/>
      </c>
      <c r="P55" s="27" t="str">
        <f>IF(L55="","",IF(INDEX(Düngemittel!$G:$G,MATCH(Düngemaßnahmen!L55,Düngemittel!$B:$B,0))="",0,INDEX(Düngemittel!$G:$G,MATCH(Düngemaßnahmen!L55,Düngemittel!$B:$B,0))))</f>
        <v/>
      </c>
      <c r="Q55" s="140" t="str">
        <f t="shared" si="2"/>
        <v/>
      </c>
      <c r="R55" s="141" t="str">
        <f t="shared" si="3"/>
        <v/>
      </c>
      <c r="S55" s="25" t="str">
        <f t="shared" si="4"/>
        <v/>
      </c>
      <c r="T55" s="25" t="str">
        <f t="shared" si="10"/>
        <v/>
      </c>
      <c r="U55" s="25" t="str">
        <f t="shared" si="5"/>
        <v/>
      </c>
      <c r="V55" s="25" t="str">
        <f t="shared" si="6"/>
        <v/>
      </c>
      <c r="W55" s="25" t="str">
        <f t="shared" si="7"/>
        <v/>
      </c>
      <c r="X55" s="142"/>
      <c r="Y55" s="142"/>
      <c r="Z55" s="139" t="str">
        <f t="shared" si="8"/>
        <v/>
      </c>
      <c r="AA55" s="160" t="str">
        <f t="shared" si="9"/>
        <v/>
      </c>
    </row>
    <row r="56" spans="1:27" x14ac:dyDescent="0.25">
      <c r="A56" s="103">
        <v>52</v>
      </c>
      <c r="B56" s="32"/>
      <c r="C56" s="138"/>
      <c r="D56" s="55" t="str">
        <f>IF(C56="","",INDEX('Dokumentation (schlagbezogen)'!C:C,MATCH(C56,'Dokumentation (schlagbezogen)'!B:B,0)))</f>
        <v/>
      </c>
      <c r="E56" s="55" t="str">
        <f>IF(C56="","",IF(INDEX('Dokumentation (schlagbezogen)'!D:D,MATCH(C56,'Dokumentation (schlagbezogen)'!B:B,0))="","k.A.",INDEX('Dokumentation (schlagbezogen)'!D:D,MATCH(C56,'Dokumentation (schlagbezogen)'!B:B,0))))</f>
        <v/>
      </c>
      <c r="F56" s="55" t="str">
        <f>IF(C56="","",IF(E56="k.A.","Wert nicht ermittelt!",INDEX('Dokumentation (schlagbezogen)'!E:E,MATCH(C56,'Dokumentation (schlagbezogen)'!B:B,0))))</f>
        <v/>
      </c>
      <c r="G56" s="55" t="str">
        <f t="shared" si="1"/>
        <v/>
      </c>
      <c r="H56" s="30"/>
      <c r="I56" s="131" t="str">
        <f>IF(C56="","",IF(INDEX(Flächenverzeichnis!F:F,MATCH(C56,Flächenverzeichnis!A:A,0))="",30,IF(INDEX('P-Bedarfsermittlung'!D:D,MATCH(C56,'P-Bedarfsermittlung'!B:B,0))="A",30,IF(INDEX('P-Bedarfsermittlung'!D:D,MATCH(C56,'P-Bedarfsermittlung'!B:B,0))="B",20,10))))</f>
        <v/>
      </c>
      <c r="J56" s="132"/>
      <c r="K56" s="32"/>
      <c r="L56" s="31"/>
      <c r="M56" s="27" t="str">
        <f>IF(L56="","",IF(INDEX(Düngemittel!$D:$D,MATCH(Düngemaßnahmen!L56,Düngemittel!$B:$B,0))="",0,INDEX(Düngemittel!$D:$D,MATCH(Düngemaßnahmen!L56,Düngemittel!$B:$B,0))))</f>
        <v/>
      </c>
      <c r="N56" s="27" t="str">
        <f>IF(L56="","",IF(INDEX(Düngemittel!$F:$F,MATCH(Düngemaßnahmen!L56,Düngemittel!$B:$B,0))="","k.A.",INDEX(Düngemittel!$F:$F,MATCH(Düngemaßnahmen!L56,Düngemittel!$B:$B,0))))</f>
        <v/>
      </c>
      <c r="O56" s="27" t="str">
        <f>IF(L56="","",IF(INDEX(Düngemittel!$E:$E,MATCH(Düngemaßnahmen!L56,Düngemittel!$B:$B,0))="","k.A.",INDEX(Düngemittel!$E:$E,MATCH(Düngemaßnahmen!L56,Düngemittel!$B:$B,0))))</f>
        <v/>
      </c>
      <c r="P56" s="27" t="str">
        <f>IF(L56="","",IF(INDEX(Düngemittel!$G:$G,MATCH(Düngemaßnahmen!L56,Düngemittel!$B:$B,0))="",0,INDEX(Düngemittel!$G:$G,MATCH(Düngemaßnahmen!L56,Düngemittel!$B:$B,0))))</f>
        <v/>
      </c>
      <c r="Q56" s="140" t="str">
        <f t="shared" si="2"/>
        <v/>
      </c>
      <c r="R56" s="141" t="str">
        <f t="shared" si="3"/>
        <v/>
      </c>
      <c r="S56" s="25" t="str">
        <f t="shared" si="4"/>
        <v/>
      </c>
      <c r="T56" s="25" t="str">
        <f t="shared" si="10"/>
        <v/>
      </c>
      <c r="U56" s="25" t="str">
        <f t="shared" si="5"/>
        <v/>
      </c>
      <c r="V56" s="25" t="str">
        <f t="shared" si="6"/>
        <v/>
      </c>
      <c r="W56" s="25" t="str">
        <f t="shared" si="7"/>
        <v/>
      </c>
      <c r="X56" s="142"/>
      <c r="Y56" s="142"/>
      <c r="Z56" s="139" t="str">
        <f t="shared" si="8"/>
        <v/>
      </c>
      <c r="AA56" s="160" t="str">
        <f t="shared" si="9"/>
        <v/>
      </c>
    </row>
    <row r="57" spans="1:27" x14ac:dyDescent="0.25">
      <c r="A57" s="103">
        <v>53</v>
      </c>
      <c r="B57" s="32"/>
      <c r="C57" s="138"/>
      <c r="D57" s="55" t="str">
        <f>IF(C57="","",INDEX('Dokumentation (schlagbezogen)'!C:C,MATCH(C57,'Dokumentation (schlagbezogen)'!B:B,0)))</f>
        <v/>
      </c>
      <c r="E57" s="55" t="str">
        <f>IF(C57="","",IF(INDEX('Dokumentation (schlagbezogen)'!D:D,MATCH(C57,'Dokumentation (schlagbezogen)'!B:B,0))="","k.A.",INDEX('Dokumentation (schlagbezogen)'!D:D,MATCH(C57,'Dokumentation (schlagbezogen)'!B:B,0))))</f>
        <v/>
      </c>
      <c r="F57" s="55" t="str">
        <f>IF(C57="","",IF(E57="k.A.","Wert nicht ermittelt!",INDEX('Dokumentation (schlagbezogen)'!E:E,MATCH(C57,'Dokumentation (schlagbezogen)'!B:B,0))))</f>
        <v/>
      </c>
      <c r="G57" s="55" t="str">
        <f t="shared" si="1"/>
        <v/>
      </c>
      <c r="H57" s="30"/>
      <c r="I57" s="131" t="str">
        <f>IF(C57="","",IF(INDEX(Flächenverzeichnis!F:F,MATCH(C57,Flächenverzeichnis!A:A,0))="",30,IF(INDEX('P-Bedarfsermittlung'!D:D,MATCH(C57,'P-Bedarfsermittlung'!B:B,0))="A",30,IF(INDEX('P-Bedarfsermittlung'!D:D,MATCH(C57,'P-Bedarfsermittlung'!B:B,0))="B",20,10))))</f>
        <v/>
      </c>
      <c r="J57" s="132"/>
      <c r="K57" s="32"/>
      <c r="L57" s="31"/>
      <c r="M57" s="27" t="str">
        <f>IF(L57="","",IF(INDEX(Düngemittel!$D:$D,MATCH(Düngemaßnahmen!L57,Düngemittel!$B:$B,0))="",0,INDEX(Düngemittel!$D:$D,MATCH(Düngemaßnahmen!L57,Düngemittel!$B:$B,0))))</f>
        <v/>
      </c>
      <c r="N57" s="27" t="str">
        <f>IF(L57="","",IF(INDEX(Düngemittel!$F:$F,MATCH(Düngemaßnahmen!L57,Düngemittel!$B:$B,0))="","k.A.",INDEX(Düngemittel!$F:$F,MATCH(Düngemaßnahmen!L57,Düngemittel!$B:$B,0))))</f>
        <v/>
      </c>
      <c r="O57" s="27" t="str">
        <f>IF(L57="","",IF(INDEX(Düngemittel!$E:$E,MATCH(Düngemaßnahmen!L57,Düngemittel!$B:$B,0))="","k.A.",INDEX(Düngemittel!$E:$E,MATCH(Düngemaßnahmen!L57,Düngemittel!$B:$B,0))))</f>
        <v/>
      </c>
      <c r="P57" s="27" t="str">
        <f>IF(L57="","",IF(INDEX(Düngemittel!$G:$G,MATCH(Düngemaßnahmen!L57,Düngemittel!$B:$B,0))="",0,INDEX(Düngemittel!$G:$G,MATCH(Düngemaßnahmen!L57,Düngemittel!$B:$B,0))))</f>
        <v/>
      </c>
      <c r="Q57" s="140" t="str">
        <f t="shared" si="2"/>
        <v/>
      </c>
      <c r="R57" s="141" t="str">
        <f t="shared" si="3"/>
        <v/>
      </c>
      <c r="S57" s="25" t="str">
        <f t="shared" si="4"/>
        <v/>
      </c>
      <c r="T57" s="25" t="str">
        <f t="shared" si="10"/>
        <v/>
      </c>
      <c r="U57" s="25" t="str">
        <f t="shared" si="5"/>
        <v/>
      </c>
      <c r="V57" s="25" t="str">
        <f t="shared" si="6"/>
        <v/>
      </c>
      <c r="W57" s="25" t="str">
        <f t="shared" si="7"/>
        <v/>
      </c>
      <c r="X57" s="142"/>
      <c r="Y57" s="142"/>
      <c r="Z57" s="139" t="str">
        <f t="shared" si="8"/>
        <v/>
      </c>
      <c r="AA57" s="160" t="str">
        <f t="shared" si="9"/>
        <v/>
      </c>
    </row>
    <row r="58" spans="1:27" x14ac:dyDescent="0.25">
      <c r="A58" s="103">
        <v>54</v>
      </c>
      <c r="B58" s="32"/>
      <c r="C58" s="138"/>
      <c r="D58" s="55" t="str">
        <f>IF(C58="","",INDEX('Dokumentation (schlagbezogen)'!C:C,MATCH(C58,'Dokumentation (schlagbezogen)'!B:B,0)))</f>
        <v/>
      </c>
      <c r="E58" s="55" t="str">
        <f>IF(C58="","",IF(INDEX('Dokumentation (schlagbezogen)'!D:D,MATCH(C58,'Dokumentation (schlagbezogen)'!B:B,0))="","k.A.",INDEX('Dokumentation (schlagbezogen)'!D:D,MATCH(C58,'Dokumentation (schlagbezogen)'!B:B,0))))</f>
        <v/>
      </c>
      <c r="F58" s="55" t="str">
        <f>IF(C58="","",IF(E58="k.A.","Wert nicht ermittelt!",INDEX('Dokumentation (schlagbezogen)'!E:E,MATCH(C58,'Dokumentation (schlagbezogen)'!B:B,0))))</f>
        <v/>
      </c>
      <c r="G58" s="55" t="str">
        <f t="shared" si="1"/>
        <v/>
      </c>
      <c r="H58" s="30"/>
      <c r="I58" s="131" t="str">
        <f>IF(C58="","",IF(INDEX(Flächenverzeichnis!F:F,MATCH(C58,Flächenverzeichnis!A:A,0))="",30,IF(INDEX('P-Bedarfsermittlung'!D:D,MATCH(C58,'P-Bedarfsermittlung'!B:B,0))="A",30,IF(INDEX('P-Bedarfsermittlung'!D:D,MATCH(C58,'P-Bedarfsermittlung'!B:B,0))="B",20,10))))</f>
        <v/>
      </c>
      <c r="J58" s="132"/>
      <c r="K58" s="32"/>
      <c r="L58" s="31"/>
      <c r="M58" s="27" t="str">
        <f>IF(L58="","",IF(INDEX(Düngemittel!$D:$D,MATCH(Düngemaßnahmen!L58,Düngemittel!$B:$B,0))="",0,INDEX(Düngemittel!$D:$D,MATCH(Düngemaßnahmen!L58,Düngemittel!$B:$B,0))))</f>
        <v/>
      </c>
      <c r="N58" s="27" t="str">
        <f>IF(L58="","",IF(INDEX(Düngemittel!$F:$F,MATCH(Düngemaßnahmen!L58,Düngemittel!$B:$B,0))="","k.A.",INDEX(Düngemittel!$F:$F,MATCH(Düngemaßnahmen!L58,Düngemittel!$B:$B,0))))</f>
        <v/>
      </c>
      <c r="O58" s="27" t="str">
        <f>IF(L58="","",IF(INDEX(Düngemittel!$E:$E,MATCH(Düngemaßnahmen!L58,Düngemittel!$B:$B,0))="","k.A.",INDEX(Düngemittel!$E:$E,MATCH(Düngemaßnahmen!L58,Düngemittel!$B:$B,0))))</f>
        <v/>
      </c>
      <c r="P58" s="27" t="str">
        <f>IF(L58="","",IF(INDEX(Düngemittel!$G:$G,MATCH(Düngemaßnahmen!L58,Düngemittel!$B:$B,0))="",0,INDEX(Düngemittel!$G:$G,MATCH(Düngemaßnahmen!L58,Düngemittel!$B:$B,0))))</f>
        <v/>
      </c>
      <c r="Q58" s="140" t="str">
        <f t="shared" si="2"/>
        <v/>
      </c>
      <c r="R58" s="141" t="str">
        <f t="shared" si="3"/>
        <v/>
      </c>
      <c r="S58" s="25" t="str">
        <f t="shared" si="4"/>
        <v/>
      </c>
      <c r="T58" s="25" t="str">
        <f t="shared" si="10"/>
        <v/>
      </c>
      <c r="U58" s="25" t="str">
        <f t="shared" si="5"/>
        <v/>
      </c>
      <c r="V58" s="25" t="str">
        <f t="shared" si="6"/>
        <v/>
      </c>
      <c r="W58" s="25" t="str">
        <f t="shared" si="7"/>
        <v/>
      </c>
      <c r="X58" s="142"/>
      <c r="Y58" s="142"/>
      <c r="Z58" s="139" t="str">
        <f t="shared" si="8"/>
        <v/>
      </c>
      <c r="AA58" s="160" t="str">
        <f t="shared" si="9"/>
        <v/>
      </c>
    </row>
    <row r="59" spans="1:27" x14ac:dyDescent="0.25">
      <c r="A59" s="103">
        <v>55</v>
      </c>
      <c r="B59" s="32"/>
      <c r="C59" s="138"/>
      <c r="D59" s="55" t="str">
        <f>IF(C59="","",INDEX('Dokumentation (schlagbezogen)'!C:C,MATCH(C59,'Dokumentation (schlagbezogen)'!B:B,0)))</f>
        <v/>
      </c>
      <c r="E59" s="55" t="str">
        <f>IF(C59="","",IF(INDEX('Dokumentation (schlagbezogen)'!D:D,MATCH(C59,'Dokumentation (schlagbezogen)'!B:B,0))="","k.A.",INDEX('Dokumentation (schlagbezogen)'!D:D,MATCH(C59,'Dokumentation (schlagbezogen)'!B:B,0))))</f>
        <v/>
      </c>
      <c r="F59" s="55" t="str">
        <f>IF(C59="","",IF(E59="k.A.","Wert nicht ermittelt!",INDEX('Dokumentation (schlagbezogen)'!E:E,MATCH(C59,'Dokumentation (schlagbezogen)'!B:B,0))))</f>
        <v/>
      </c>
      <c r="G59" s="55" t="str">
        <f t="shared" si="1"/>
        <v/>
      </c>
      <c r="H59" s="30"/>
      <c r="I59" s="131" t="str">
        <f>IF(C59="","",IF(INDEX(Flächenverzeichnis!F:F,MATCH(C59,Flächenverzeichnis!A:A,0))="",30,IF(INDEX('P-Bedarfsermittlung'!D:D,MATCH(C59,'P-Bedarfsermittlung'!B:B,0))="A",30,IF(INDEX('P-Bedarfsermittlung'!D:D,MATCH(C59,'P-Bedarfsermittlung'!B:B,0))="B",20,10))))</f>
        <v/>
      </c>
      <c r="J59" s="132"/>
      <c r="K59" s="32"/>
      <c r="L59" s="31"/>
      <c r="M59" s="27" t="str">
        <f>IF(L59="","",IF(INDEX(Düngemittel!$D:$D,MATCH(Düngemaßnahmen!L59,Düngemittel!$B:$B,0))="",0,INDEX(Düngemittel!$D:$D,MATCH(Düngemaßnahmen!L59,Düngemittel!$B:$B,0))))</f>
        <v/>
      </c>
      <c r="N59" s="27" t="str">
        <f>IF(L59="","",IF(INDEX(Düngemittel!$F:$F,MATCH(Düngemaßnahmen!L59,Düngemittel!$B:$B,0))="","k.A.",INDEX(Düngemittel!$F:$F,MATCH(Düngemaßnahmen!L59,Düngemittel!$B:$B,0))))</f>
        <v/>
      </c>
      <c r="O59" s="27" t="str">
        <f>IF(L59="","",IF(INDEX(Düngemittel!$E:$E,MATCH(Düngemaßnahmen!L59,Düngemittel!$B:$B,0))="","k.A.",INDEX(Düngemittel!$E:$E,MATCH(Düngemaßnahmen!L59,Düngemittel!$B:$B,0))))</f>
        <v/>
      </c>
      <c r="P59" s="27" t="str">
        <f>IF(L59="","",IF(INDEX(Düngemittel!$G:$G,MATCH(Düngemaßnahmen!L59,Düngemittel!$B:$B,0))="",0,INDEX(Düngemittel!$G:$G,MATCH(Düngemaßnahmen!L59,Düngemittel!$B:$B,0))))</f>
        <v/>
      </c>
      <c r="Q59" s="140" t="str">
        <f t="shared" si="2"/>
        <v/>
      </c>
      <c r="R59" s="141" t="str">
        <f t="shared" si="3"/>
        <v/>
      </c>
      <c r="S59" s="25" t="str">
        <f t="shared" si="4"/>
        <v/>
      </c>
      <c r="T59" s="25" t="str">
        <f t="shared" si="10"/>
        <v/>
      </c>
      <c r="U59" s="25" t="str">
        <f t="shared" si="5"/>
        <v/>
      </c>
      <c r="V59" s="25" t="str">
        <f t="shared" si="6"/>
        <v/>
      </c>
      <c r="W59" s="25" t="str">
        <f t="shared" si="7"/>
        <v/>
      </c>
      <c r="X59" s="142"/>
      <c r="Y59" s="142"/>
      <c r="Z59" s="139" t="str">
        <f t="shared" si="8"/>
        <v/>
      </c>
      <c r="AA59" s="160" t="str">
        <f t="shared" si="9"/>
        <v/>
      </c>
    </row>
    <row r="60" spans="1:27" x14ac:dyDescent="0.25">
      <c r="A60" s="103">
        <v>56</v>
      </c>
      <c r="B60" s="32"/>
      <c r="C60" s="138"/>
      <c r="D60" s="55" t="str">
        <f>IF(C60="","",INDEX('Dokumentation (schlagbezogen)'!C:C,MATCH(C60,'Dokumentation (schlagbezogen)'!B:B,0)))</f>
        <v/>
      </c>
      <c r="E60" s="55" t="str">
        <f>IF(C60="","",IF(INDEX('Dokumentation (schlagbezogen)'!D:D,MATCH(C60,'Dokumentation (schlagbezogen)'!B:B,0))="","k.A.",INDEX('Dokumentation (schlagbezogen)'!D:D,MATCH(C60,'Dokumentation (schlagbezogen)'!B:B,0))))</f>
        <v/>
      </c>
      <c r="F60" s="55" t="str">
        <f>IF(C60="","",IF(E60="k.A.","Wert nicht ermittelt!",INDEX('Dokumentation (schlagbezogen)'!E:E,MATCH(C60,'Dokumentation (schlagbezogen)'!B:B,0))))</f>
        <v/>
      </c>
      <c r="G60" s="55" t="str">
        <f t="shared" si="1"/>
        <v/>
      </c>
      <c r="H60" s="30"/>
      <c r="I60" s="131" t="str">
        <f>IF(C60="","",IF(INDEX(Flächenverzeichnis!F:F,MATCH(C60,Flächenverzeichnis!A:A,0))="",30,IF(INDEX('P-Bedarfsermittlung'!D:D,MATCH(C60,'P-Bedarfsermittlung'!B:B,0))="A",30,IF(INDEX('P-Bedarfsermittlung'!D:D,MATCH(C60,'P-Bedarfsermittlung'!B:B,0))="B",20,10))))</f>
        <v/>
      </c>
      <c r="J60" s="132"/>
      <c r="K60" s="32"/>
      <c r="L60" s="31"/>
      <c r="M60" s="27" t="str">
        <f>IF(L60="","",IF(INDEX(Düngemittel!$D:$D,MATCH(Düngemaßnahmen!L60,Düngemittel!$B:$B,0))="",0,INDEX(Düngemittel!$D:$D,MATCH(Düngemaßnahmen!L60,Düngemittel!$B:$B,0))))</f>
        <v/>
      </c>
      <c r="N60" s="27" t="str">
        <f>IF(L60="","",IF(INDEX(Düngemittel!$F:$F,MATCH(Düngemaßnahmen!L60,Düngemittel!$B:$B,0))="","k.A.",INDEX(Düngemittel!$F:$F,MATCH(Düngemaßnahmen!L60,Düngemittel!$B:$B,0))))</f>
        <v/>
      </c>
      <c r="O60" s="27" t="str">
        <f>IF(L60="","",IF(INDEX(Düngemittel!$E:$E,MATCH(Düngemaßnahmen!L60,Düngemittel!$B:$B,0))="","k.A.",INDEX(Düngemittel!$E:$E,MATCH(Düngemaßnahmen!L60,Düngemittel!$B:$B,0))))</f>
        <v/>
      </c>
      <c r="P60" s="27" t="str">
        <f>IF(L60="","",IF(INDEX(Düngemittel!$G:$G,MATCH(Düngemaßnahmen!L60,Düngemittel!$B:$B,0))="",0,INDEX(Düngemittel!$G:$G,MATCH(Düngemaßnahmen!L60,Düngemittel!$B:$B,0))))</f>
        <v/>
      </c>
      <c r="Q60" s="140" t="str">
        <f t="shared" si="2"/>
        <v/>
      </c>
      <c r="R60" s="141" t="str">
        <f t="shared" si="3"/>
        <v/>
      </c>
      <c r="S60" s="25" t="str">
        <f t="shared" si="4"/>
        <v/>
      </c>
      <c r="T60" s="25" t="str">
        <f t="shared" si="10"/>
        <v/>
      </c>
      <c r="U60" s="25" t="str">
        <f t="shared" si="5"/>
        <v/>
      </c>
      <c r="V60" s="25" t="str">
        <f t="shared" si="6"/>
        <v/>
      </c>
      <c r="W60" s="25" t="str">
        <f t="shared" si="7"/>
        <v/>
      </c>
      <c r="X60" s="142"/>
      <c r="Y60" s="142"/>
      <c r="Z60" s="139" t="str">
        <f t="shared" si="8"/>
        <v/>
      </c>
      <c r="AA60" s="160" t="str">
        <f t="shared" si="9"/>
        <v/>
      </c>
    </row>
    <row r="61" spans="1:27" x14ac:dyDescent="0.25">
      <c r="A61" s="103">
        <v>57</v>
      </c>
      <c r="B61" s="32"/>
      <c r="C61" s="138"/>
      <c r="D61" s="55" t="str">
        <f>IF(C61="","",INDEX('Dokumentation (schlagbezogen)'!C:C,MATCH(C61,'Dokumentation (schlagbezogen)'!B:B,0)))</f>
        <v/>
      </c>
      <c r="E61" s="55" t="str">
        <f>IF(C61="","",IF(INDEX('Dokumentation (schlagbezogen)'!D:D,MATCH(C61,'Dokumentation (schlagbezogen)'!B:B,0))="","k.A.",INDEX('Dokumentation (schlagbezogen)'!D:D,MATCH(C61,'Dokumentation (schlagbezogen)'!B:B,0))))</f>
        <v/>
      </c>
      <c r="F61" s="55" t="str">
        <f>IF(C61="","",IF(E61="k.A.","Wert nicht ermittelt!",INDEX('Dokumentation (schlagbezogen)'!E:E,MATCH(C61,'Dokumentation (schlagbezogen)'!B:B,0))))</f>
        <v/>
      </c>
      <c r="G61" s="55" t="str">
        <f t="shared" si="1"/>
        <v/>
      </c>
      <c r="H61" s="30"/>
      <c r="I61" s="131" t="str">
        <f>IF(C61="","",IF(INDEX(Flächenverzeichnis!F:F,MATCH(C61,Flächenverzeichnis!A:A,0))="",30,IF(INDEX('P-Bedarfsermittlung'!D:D,MATCH(C61,'P-Bedarfsermittlung'!B:B,0))="A",30,IF(INDEX('P-Bedarfsermittlung'!D:D,MATCH(C61,'P-Bedarfsermittlung'!B:B,0))="B",20,10))))</f>
        <v/>
      </c>
      <c r="J61" s="132"/>
      <c r="K61" s="32"/>
      <c r="L61" s="31"/>
      <c r="M61" s="27" t="str">
        <f>IF(L61="","",IF(INDEX(Düngemittel!$D:$D,MATCH(Düngemaßnahmen!L61,Düngemittel!$B:$B,0))="",0,INDEX(Düngemittel!$D:$D,MATCH(Düngemaßnahmen!L61,Düngemittel!$B:$B,0))))</f>
        <v/>
      </c>
      <c r="N61" s="27" t="str">
        <f>IF(L61="","",IF(INDEX(Düngemittel!$F:$F,MATCH(Düngemaßnahmen!L61,Düngemittel!$B:$B,0))="","k.A.",INDEX(Düngemittel!$F:$F,MATCH(Düngemaßnahmen!L61,Düngemittel!$B:$B,0))))</f>
        <v/>
      </c>
      <c r="O61" s="27" t="str">
        <f>IF(L61="","",IF(INDEX(Düngemittel!$E:$E,MATCH(Düngemaßnahmen!L61,Düngemittel!$B:$B,0))="","k.A.",INDEX(Düngemittel!$E:$E,MATCH(Düngemaßnahmen!L61,Düngemittel!$B:$B,0))))</f>
        <v/>
      </c>
      <c r="P61" s="27" t="str">
        <f>IF(L61="","",IF(INDEX(Düngemittel!$G:$G,MATCH(Düngemaßnahmen!L61,Düngemittel!$B:$B,0))="",0,INDEX(Düngemittel!$G:$G,MATCH(Düngemaßnahmen!L61,Düngemittel!$B:$B,0))))</f>
        <v/>
      </c>
      <c r="Q61" s="140" t="str">
        <f t="shared" si="2"/>
        <v/>
      </c>
      <c r="R61" s="141" t="str">
        <f t="shared" si="3"/>
        <v/>
      </c>
      <c r="S61" s="25" t="str">
        <f t="shared" si="4"/>
        <v/>
      </c>
      <c r="T61" s="25" t="str">
        <f t="shared" si="10"/>
        <v/>
      </c>
      <c r="U61" s="25" t="str">
        <f t="shared" si="5"/>
        <v/>
      </c>
      <c r="V61" s="25" t="str">
        <f t="shared" si="6"/>
        <v/>
      </c>
      <c r="W61" s="25" t="str">
        <f t="shared" si="7"/>
        <v/>
      </c>
      <c r="X61" s="142"/>
      <c r="Y61" s="142"/>
      <c r="Z61" s="139" t="str">
        <f t="shared" si="8"/>
        <v/>
      </c>
      <c r="AA61" s="160" t="str">
        <f t="shared" si="9"/>
        <v/>
      </c>
    </row>
    <row r="62" spans="1:27" x14ac:dyDescent="0.25">
      <c r="A62" s="103">
        <v>58</v>
      </c>
      <c r="B62" s="32"/>
      <c r="C62" s="138"/>
      <c r="D62" s="55" t="str">
        <f>IF(C62="","",INDEX('Dokumentation (schlagbezogen)'!C:C,MATCH(C62,'Dokumentation (schlagbezogen)'!B:B,0)))</f>
        <v/>
      </c>
      <c r="E62" s="55" t="str">
        <f>IF(C62="","",IF(INDEX('Dokumentation (schlagbezogen)'!D:D,MATCH(C62,'Dokumentation (schlagbezogen)'!B:B,0))="","k.A.",INDEX('Dokumentation (schlagbezogen)'!D:D,MATCH(C62,'Dokumentation (schlagbezogen)'!B:B,0))))</f>
        <v/>
      </c>
      <c r="F62" s="55" t="str">
        <f>IF(C62="","",IF(E62="k.A.","Wert nicht ermittelt!",INDEX('Dokumentation (schlagbezogen)'!E:E,MATCH(C62,'Dokumentation (schlagbezogen)'!B:B,0))))</f>
        <v/>
      </c>
      <c r="G62" s="55" t="str">
        <f t="shared" si="1"/>
        <v/>
      </c>
      <c r="H62" s="30"/>
      <c r="I62" s="131" t="str">
        <f>IF(C62="","",IF(INDEX(Flächenverzeichnis!F:F,MATCH(C62,Flächenverzeichnis!A:A,0))="",30,IF(INDEX('P-Bedarfsermittlung'!D:D,MATCH(C62,'P-Bedarfsermittlung'!B:B,0))="A",30,IF(INDEX('P-Bedarfsermittlung'!D:D,MATCH(C62,'P-Bedarfsermittlung'!B:B,0))="B",20,10))))</f>
        <v/>
      </c>
      <c r="J62" s="132"/>
      <c r="K62" s="32"/>
      <c r="L62" s="31"/>
      <c r="M62" s="27" t="str">
        <f>IF(L62="","",IF(INDEX(Düngemittel!$D:$D,MATCH(Düngemaßnahmen!L62,Düngemittel!$B:$B,0))="",0,INDEX(Düngemittel!$D:$D,MATCH(Düngemaßnahmen!L62,Düngemittel!$B:$B,0))))</f>
        <v/>
      </c>
      <c r="N62" s="27" t="str">
        <f>IF(L62="","",IF(INDEX(Düngemittel!$F:$F,MATCH(Düngemaßnahmen!L62,Düngemittel!$B:$B,0))="","k.A.",INDEX(Düngemittel!$F:$F,MATCH(Düngemaßnahmen!L62,Düngemittel!$B:$B,0))))</f>
        <v/>
      </c>
      <c r="O62" s="27" t="str">
        <f>IF(L62="","",IF(INDEX(Düngemittel!$E:$E,MATCH(Düngemaßnahmen!L62,Düngemittel!$B:$B,0))="","k.A.",INDEX(Düngemittel!$E:$E,MATCH(Düngemaßnahmen!L62,Düngemittel!$B:$B,0))))</f>
        <v/>
      </c>
      <c r="P62" s="27" t="str">
        <f>IF(L62="","",IF(INDEX(Düngemittel!$G:$G,MATCH(Düngemaßnahmen!L62,Düngemittel!$B:$B,0))="",0,INDEX(Düngemittel!$G:$G,MATCH(Düngemaßnahmen!L62,Düngemittel!$B:$B,0))))</f>
        <v/>
      </c>
      <c r="Q62" s="140" t="str">
        <f t="shared" si="2"/>
        <v/>
      </c>
      <c r="R62" s="141" t="str">
        <f t="shared" si="3"/>
        <v/>
      </c>
      <c r="S62" s="25" t="str">
        <f t="shared" si="4"/>
        <v/>
      </c>
      <c r="T62" s="25" t="str">
        <f t="shared" si="10"/>
        <v/>
      </c>
      <c r="U62" s="25" t="str">
        <f t="shared" si="5"/>
        <v/>
      </c>
      <c r="V62" s="25" t="str">
        <f t="shared" si="6"/>
        <v/>
      </c>
      <c r="W62" s="25" t="str">
        <f t="shared" si="7"/>
        <v/>
      </c>
      <c r="X62" s="142"/>
      <c r="Y62" s="142"/>
      <c r="Z62" s="139" t="str">
        <f t="shared" si="8"/>
        <v/>
      </c>
      <c r="AA62" s="160" t="str">
        <f t="shared" si="9"/>
        <v/>
      </c>
    </row>
    <row r="63" spans="1:27" x14ac:dyDescent="0.25">
      <c r="A63" s="103">
        <v>59</v>
      </c>
      <c r="B63" s="32"/>
      <c r="C63" s="138"/>
      <c r="D63" s="55" t="str">
        <f>IF(C63="","",INDEX('Dokumentation (schlagbezogen)'!C:C,MATCH(C63,'Dokumentation (schlagbezogen)'!B:B,0)))</f>
        <v/>
      </c>
      <c r="E63" s="55" t="str">
        <f>IF(C63="","",IF(INDEX('Dokumentation (schlagbezogen)'!D:D,MATCH(C63,'Dokumentation (schlagbezogen)'!B:B,0))="","k.A.",INDEX('Dokumentation (schlagbezogen)'!D:D,MATCH(C63,'Dokumentation (schlagbezogen)'!B:B,0))))</f>
        <v/>
      </c>
      <c r="F63" s="55" t="str">
        <f>IF(C63="","",IF(E63="k.A.","Wert nicht ermittelt!",INDEX('Dokumentation (schlagbezogen)'!E:E,MATCH(C63,'Dokumentation (schlagbezogen)'!B:B,0))))</f>
        <v/>
      </c>
      <c r="G63" s="55" t="str">
        <f t="shared" si="1"/>
        <v/>
      </c>
      <c r="H63" s="30"/>
      <c r="I63" s="131" t="str">
        <f>IF(C63="","",IF(INDEX(Flächenverzeichnis!F:F,MATCH(C63,Flächenverzeichnis!A:A,0))="",30,IF(INDEX('P-Bedarfsermittlung'!D:D,MATCH(C63,'P-Bedarfsermittlung'!B:B,0))="A",30,IF(INDEX('P-Bedarfsermittlung'!D:D,MATCH(C63,'P-Bedarfsermittlung'!B:B,0))="B",20,10))))</f>
        <v/>
      </c>
      <c r="J63" s="132"/>
      <c r="K63" s="32"/>
      <c r="L63" s="31"/>
      <c r="M63" s="27" t="str">
        <f>IF(L63="","",IF(INDEX(Düngemittel!$D:$D,MATCH(Düngemaßnahmen!L63,Düngemittel!$B:$B,0))="",0,INDEX(Düngemittel!$D:$D,MATCH(Düngemaßnahmen!L63,Düngemittel!$B:$B,0))))</f>
        <v/>
      </c>
      <c r="N63" s="27" t="str">
        <f>IF(L63="","",IF(INDEX(Düngemittel!$F:$F,MATCH(Düngemaßnahmen!L63,Düngemittel!$B:$B,0))="","k.A.",INDEX(Düngemittel!$F:$F,MATCH(Düngemaßnahmen!L63,Düngemittel!$B:$B,0))))</f>
        <v/>
      </c>
      <c r="O63" s="27" t="str">
        <f>IF(L63="","",IF(INDEX(Düngemittel!$E:$E,MATCH(Düngemaßnahmen!L63,Düngemittel!$B:$B,0))="","k.A.",INDEX(Düngemittel!$E:$E,MATCH(Düngemaßnahmen!L63,Düngemittel!$B:$B,0))))</f>
        <v/>
      </c>
      <c r="P63" s="27" t="str">
        <f>IF(L63="","",IF(INDEX(Düngemittel!$G:$G,MATCH(Düngemaßnahmen!L63,Düngemittel!$B:$B,0))="",0,INDEX(Düngemittel!$G:$G,MATCH(Düngemaßnahmen!L63,Düngemittel!$B:$B,0))))</f>
        <v/>
      </c>
      <c r="Q63" s="140" t="str">
        <f t="shared" si="2"/>
        <v/>
      </c>
      <c r="R63" s="141" t="str">
        <f t="shared" si="3"/>
        <v/>
      </c>
      <c r="S63" s="25" t="str">
        <f t="shared" si="4"/>
        <v/>
      </c>
      <c r="T63" s="25" t="str">
        <f t="shared" si="10"/>
        <v/>
      </c>
      <c r="U63" s="25" t="str">
        <f t="shared" si="5"/>
        <v/>
      </c>
      <c r="V63" s="25" t="str">
        <f t="shared" si="6"/>
        <v/>
      </c>
      <c r="W63" s="25" t="str">
        <f t="shared" si="7"/>
        <v/>
      </c>
      <c r="X63" s="142"/>
      <c r="Y63" s="142"/>
      <c r="Z63" s="139" t="str">
        <f t="shared" si="8"/>
        <v/>
      </c>
      <c r="AA63" s="160" t="str">
        <f t="shared" si="9"/>
        <v/>
      </c>
    </row>
    <row r="64" spans="1:27" x14ac:dyDescent="0.25">
      <c r="A64" s="103">
        <v>60</v>
      </c>
      <c r="B64" s="32"/>
      <c r="C64" s="138"/>
      <c r="D64" s="55" t="str">
        <f>IF(C64="","",INDEX('Dokumentation (schlagbezogen)'!C:C,MATCH(C64,'Dokumentation (schlagbezogen)'!B:B,0)))</f>
        <v/>
      </c>
      <c r="E64" s="55" t="str">
        <f>IF(C64="","",IF(INDEX('Dokumentation (schlagbezogen)'!D:D,MATCH(C64,'Dokumentation (schlagbezogen)'!B:B,0))="","k.A.",INDEX('Dokumentation (schlagbezogen)'!D:D,MATCH(C64,'Dokumentation (schlagbezogen)'!B:B,0))))</f>
        <v/>
      </c>
      <c r="F64" s="55" t="str">
        <f>IF(C64="","",IF(E64="k.A.","Wert nicht ermittelt!",INDEX('Dokumentation (schlagbezogen)'!E:E,MATCH(C64,'Dokumentation (schlagbezogen)'!B:B,0))))</f>
        <v/>
      </c>
      <c r="G64" s="55" t="str">
        <f t="shared" si="1"/>
        <v/>
      </c>
      <c r="H64" s="30"/>
      <c r="I64" s="131" t="str">
        <f>IF(C64="","",IF(INDEX(Flächenverzeichnis!F:F,MATCH(C64,Flächenverzeichnis!A:A,0))="",30,IF(INDEX('P-Bedarfsermittlung'!D:D,MATCH(C64,'P-Bedarfsermittlung'!B:B,0))="A",30,IF(INDEX('P-Bedarfsermittlung'!D:D,MATCH(C64,'P-Bedarfsermittlung'!B:B,0))="B",20,10))))</f>
        <v/>
      </c>
      <c r="J64" s="132"/>
      <c r="K64" s="32"/>
      <c r="L64" s="31"/>
      <c r="M64" s="27" t="str">
        <f>IF(L64="","",IF(INDEX(Düngemittel!$D:$D,MATCH(Düngemaßnahmen!L64,Düngemittel!$B:$B,0))="",0,INDEX(Düngemittel!$D:$D,MATCH(Düngemaßnahmen!L64,Düngemittel!$B:$B,0))))</f>
        <v/>
      </c>
      <c r="N64" s="27" t="str">
        <f>IF(L64="","",IF(INDEX(Düngemittel!$F:$F,MATCH(Düngemaßnahmen!L64,Düngemittel!$B:$B,0))="","k.A.",INDEX(Düngemittel!$F:$F,MATCH(Düngemaßnahmen!L64,Düngemittel!$B:$B,0))))</f>
        <v/>
      </c>
      <c r="O64" s="27" t="str">
        <f>IF(L64="","",IF(INDEX(Düngemittel!$E:$E,MATCH(Düngemaßnahmen!L64,Düngemittel!$B:$B,0))="","k.A.",INDEX(Düngemittel!$E:$E,MATCH(Düngemaßnahmen!L64,Düngemittel!$B:$B,0))))</f>
        <v/>
      </c>
      <c r="P64" s="27" t="str">
        <f>IF(L64="","",IF(INDEX(Düngemittel!$G:$G,MATCH(Düngemaßnahmen!L64,Düngemittel!$B:$B,0))="",0,INDEX(Düngemittel!$G:$G,MATCH(Düngemaßnahmen!L64,Düngemittel!$B:$B,0))))</f>
        <v/>
      </c>
      <c r="Q64" s="140" t="str">
        <f t="shared" si="2"/>
        <v/>
      </c>
      <c r="R64" s="141" t="str">
        <f t="shared" si="3"/>
        <v/>
      </c>
      <c r="S64" s="25" t="str">
        <f t="shared" si="4"/>
        <v/>
      </c>
      <c r="T64" s="25" t="str">
        <f t="shared" si="10"/>
        <v/>
      </c>
      <c r="U64" s="25" t="str">
        <f t="shared" si="5"/>
        <v/>
      </c>
      <c r="V64" s="25" t="str">
        <f t="shared" si="6"/>
        <v/>
      </c>
      <c r="W64" s="25" t="str">
        <f t="shared" si="7"/>
        <v/>
      </c>
      <c r="X64" s="142"/>
      <c r="Y64" s="142"/>
      <c r="Z64" s="139" t="str">
        <f t="shared" si="8"/>
        <v/>
      </c>
      <c r="AA64" s="160" t="str">
        <f t="shared" si="9"/>
        <v/>
      </c>
    </row>
    <row r="65" spans="1:27" x14ac:dyDescent="0.25">
      <c r="A65" s="103">
        <v>61</v>
      </c>
      <c r="B65" s="32"/>
      <c r="C65" s="138"/>
      <c r="D65" s="55" t="str">
        <f>IF(C65="","",INDEX('Dokumentation (schlagbezogen)'!C:C,MATCH(C65,'Dokumentation (schlagbezogen)'!B:B,0)))</f>
        <v/>
      </c>
      <c r="E65" s="55" t="str">
        <f>IF(C65="","",IF(INDEX('Dokumentation (schlagbezogen)'!D:D,MATCH(C65,'Dokumentation (schlagbezogen)'!B:B,0))="","k.A.",INDEX('Dokumentation (schlagbezogen)'!D:D,MATCH(C65,'Dokumentation (schlagbezogen)'!B:B,0))))</f>
        <v/>
      </c>
      <c r="F65" s="55" t="str">
        <f>IF(C65="","",IF(E65="k.A.","Wert nicht ermittelt!",INDEX('Dokumentation (schlagbezogen)'!E:E,MATCH(C65,'Dokumentation (schlagbezogen)'!B:B,0))))</f>
        <v/>
      </c>
      <c r="G65" s="55" t="str">
        <f t="shared" si="1"/>
        <v/>
      </c>
      <c r="H65" s="30"/>
      <c r="I65" s="131" t="str">
        <f>IF(C65="","",IF(INDEX(Flächenverzeichnis!F:F,MATCH(C65,Flächenverzeichnis!A:A,0))="",30,IF(INDEX('P-Bedarfsermittlung'!D:D,MATCH(C65,'P-Bedarfsermittlung'!B:B,0))="A",30,IF(INDEX('P-Bedarfsermittlung'!D:D,MATCH(C65,'P-Bedarfsermittlung'!B:B,0))="B",20,10))))</f>
        <v/>
      </c>
      <c r="J65" s="132"/>
      <c r="K65" s="32"/>
      <c r="L65" s="31"/>
      <c r="M65" s="27" t="str">
        <f>IF(L65="","",IF(INDEX(Düngemittel!$D:$D,MATCH(Düngemaßnahmen!L65,Düngemittel!$B:$B,0))="",0,INDEX(Düngemittel!$D:$D,MATCH(Düngemaßnahmen!L65,Düngemittel!$B:$B,0))))</f>
        <v/>
      </c>
      <c r="N65" s="27" t="str">
        <f>IF(L65="","",IF(INDEX(Düngemittel!$F:$F,MATCH(Düngemaßnahmen!L65,Düngemittel!$B:$B,0))="","k.A.",INDEX(Düngemittel!$F:$F,MATCH(Düngemaßnahmen!L65,Düngemittel!$B:$B,0))))</f>
        <v/>
      </c>
      <c r="O65" s="27" t="str">
        <f>IF(L65="","",IF(INDEX(Düngemittel!$E:$E,MATCH(Düngemaßnahmen!L65,Düngemittel!$B:$B,0))="","k.A.",INDEX(Düngemittel!$E:$E,MATCH(Düngemaßnahmen!L65,Düngemittel!$B:$B,0))))</f>
        <v/>
      </c>
      <c r="P65" s="27" t="str">
        <f>IF(L65="","",IF(INDEX(Düngemittel!$G:$G,MATCH(Düngemaßnahmen!L65,Düngemittel!$B:$B,0))="",0,INDEX(Düngemittel!$G:$G,MATCH(Düngemaßnahmen!L65,Düngemittel!$B:$B,0))))</f>
        <v/>
      </c>
      <c r="Q65" s="140" t="str">
        <f t="shared" si="2"/>
        <v/>
      </c>
      <c r="R65" s="141" t="str">
        <f t="shared" si="3"/>
        <v/>
      </c>
      <c r="S65" s="25" t="str">
        <f t="shared" si="4"/>
        <v/>
      </c>
      <c r="T65" s="25" t="str">
        <f t="shared" si="10"/>
        <v/>
      </c>
      <c r="U65" s="25" t="str">
        <f t="shared" si="5"/>
        <v/>
      </c>
      <c r="V65" s="25" t="str">
        <f t="shared" si="6"/>
        <v/>
      </c>
      <c r="W65" s="25" t="str">
        <f t="shared" si="7"/>
        <v/>
      </c>
      <c r="X65" s="142"/>
      <c r="Y65" s="142"/>
      <c r="Z65" s="139" t="str">
        <f t="shared" si="8"/>
        <v/>
      </c>
      <c r="AA65" s="160" t="str">
        <f t="shared" si="9"/>
        <v/>
      </c>
    </row>
    <row r="66" spans="1:27" x14ac:dyDescent="0.25">
      <c r="A66" s="103">
        <v>62</v>
      </c>
      <c r="B66" s="32"/>
      <c r="C66" s="138"/>
      <c r="D66" s="55" t="str">
        <f>IF(C66="","",INDEX('Dokumentation (schlagbezogen)'!C:C,MATCH(C66,'Dokumentation (schlagbezogen)'!B:B,0)))</f>
        <v/>
      </c>
      <c r="E66" s="55" t="str">
        <f>IF(C66="","",IF(INDEX('Dokumentation (schlagbezogen)'!D:D,MATCH(C66,'Dokumentation (schlagbezogen)'!B:B,0))="","k.A.",INDEX('Dokumentation (schlagbezogen)'!D:D,MATCH(C66,'Dokumentation (schlagbezogen)'!B:B,0))))</f>
        <v/>
      </c>
      <c r="F66" s="55" t="str">
        <f>IF(C66="","",IF(E66="k.A.","Wert nicht ermittelt!",INDEX('Dokumentation (schlagbezogen)'!E:E,MATCH(C66,'Dokumentation (schlagbezogen)'!B:B,0))))</f>
        <v/>
      </c>
      <c r="G66" s="55" t="str">
        <f t="shared" si="1"/>
        <v/>
      </c>
      <c r="H66" s="30"/>
      <c r="I66" s="131" t="str">
        <f>IF(C66="","",IF(INDEX(Flächenverzeichnis!F:F,MATCH(C66,Flächenverzeichnis!A:A,0))="",30,IF(INDEX('P-Bedarfsermittlung'!D:D,MATCH(C66,'P-Bedarfsermittlung'!B:B,0))="A",30,IF(INDEX('P-Bedarfsermittlung'!D:D,MATCH(C66,'P-Bedarfsermittlung'!B:B,0))="B",20,10))))</f>
        <v/>
      </c>
      <c r="J66" s="132"/>
      <c r="K66" s="32"/>
      <c r="L66" s="31"/>
      <c r="M66" s="27" t="str">
        <f>IF(L66="","",IF(INDEX(Düngemittel!$D:$D,MATCH(Düngemaßnahmen!L66,Düngemittel!$B:$B,0))="",0,INDEX(Düngemittel!$D:$D,MATCH(Düngemaßnahmen!L66,Düngemittel!$B:$B,0))))</f>
        <v/>
      </c>
      <c r="N66" s="27" t="str">
        <f>IF(L66="","",IF(INDEX(Düngemittel!$F:$F,MATCH(Düngemaßnahmen!L66,Düngemittel!$B:$B,0))="","k.A.",INDEX(Düngemittel!$F:$F,MATCH(Düngemaßnahmen!L66,Düngemittel!$B:$B,0))))</f>
        <v/>
      </c>
      <c r="O66" s="27" t="str">
        <f>IF(L66="","",IF(INDEX(Düngemittel!$E:$E,MATCH(Düngemaßnahmen!L66,Düngemittel!$B:$B,0))="","k.A.",INDEX(Düngemittel!$E:$E,MATCH(Düngemaßnahmen!L66,Düngemittel!$B:$B,0))))</f>
        <v/>
      </c>
      <c r="P66" s="27" t="str">
        <f>IF(L66="","",IF(INDEX(Düngemittel!$G:$G,MATCH(Düngemaßnahmen!L66,Düngemittel!$B:$B,0))="",0,INDEX(Düngemittel!$G:$G,MATCH(Düngemaßnahmen!L66,Düngemittel!$B:$B,0))))</f>
        <v/>
      </c>
      <c r="Q66" s="140" t="str">
        <f t="shared" si="2"/>
        <v/>
      </c>
      <c r="R66" s="141" t="str">
        <f t="shared" si="3"/>
        <v/>
      </c>
      <c r="S66" s="25" t="str">
        <f t="shared" si="4"/>
        <v/>
      </c>
      <c r="T66" s="25" t="str">
        <f t="shared" si="10"/>
        <v/>
      </c>
      <c r="U66" s="25" t="str">
        <f t="shared" si="5"/>
        <v/>
      </c>
      <c r="V66" s="25" t="str">
        <f t="shared" si="6"/>
        <v/>
      </c>
      <c r="W66" s="25" t="str">
        <f t="shared" si="7"/>
        <v/>
      </c>
      <c r="X66" s="142"/>
      <c r="Y66" s="142"/>
      <c r="Z66" s="139" t="str">
        <f t="shared" si="8"/>
        <v/>
      </c>
      <c r="AA66" s="160" t="str">
        <f t="shared" si="9"/>
        <v/>
      </c>
    </row>
    <row r="67" spans="1:27" x14ac:dyDescent="0.25">
      <c r="A67" s="103">
        <v>63</v>
      </c>
      <c r="B67" s="32"/>
      <c r="C67" s="138"/>
      <c r="D67" s="55" t="str">
        <f>IF(C67="","",INDEX('Dokumentation (schlagbezogen)'!C:C,MATCH(C67,'Dokumentation (schlagbezogen)'!B:B,0)))</f>
        <v/>
      </c>
      <c r="E67" s="55" t="str">
        <f>IF(C67="","",IF(INDEX('Dokumentation (schlagbezogen)'!D:D,MATCH(C67,'Dokumentation (schlagbezogen)'!B:B,0))="","k.A.",INDEX('Dokumentation (schlagbezogen)'!D:D,MATCH(C67,'Dokumentation (schlagbezogen)'!B:B,0))))</f>
        <v/>
      </c>
      <c r="F67" s="55" t="str">
        <f>IF(C67="","",IF(E67="k.A.","Wert nicht ermittelt!",INDEX('Dokumentation (schlagbezogen)'!E:E,MATCH(C67,'Dokumentation (schlagbezogen)'!B:B,0))))</f>
        <v/>
      </c>
      <c r="G67" s="55" t="str">
        <f t="shared" si="1"/>
        <v/>
      </c>
      <c r="H67" s="30"/>
      <c r="I67" s="131" t="str">
        <f>IF(C67="","",IF(INDEX(Flächenverzeichnis!F:F,MATCH(C67,Flächenverzeichnis!A:A,0))="",30,IF(INDEX('P-Bedarfsermittlung'!D:D,MATCH(C67,'P-Bedarfsermittlung'!B:B,0))="A",30,IF(INDEX('P-Bedarfsermittlung'!D:D,MATCH(C67,'P-Bedarfsermittlung'!B:B,0))="B",20,10))))</f>
        <v/>
      </c>
      <c r="J67" s="132"/>
      <c r="K67" s="32"/>
      <c r="L67" s="31"/>
      <c r="M67" s="27" t="str">
        <f>IF(L67="","",IF(INDEX(Düngemittel!$D:$D,MATCH(Düngemaßnahmen!L67,Düngemittel!$B:$B,0))="",0,INDEX(Düngemittel!$D:$D,MATCH(Düngemaßnahmen!L67,Düngemittel!$B:$B,0))))</f>
        <v/>
      </c>
      <c r="N67" s="27" t="str">
        <f>IF(L67="","",IF(INDEX(Düngemittel!$F:$F,MATCH(Düngemaßnahmen!L67,Düngemittel!$B:$B,0))="","k.A.",INDEX(Düngemittel!$F:$F,MATCH(Düngemaßnahmen!L67,Düngemittel!$B:$B,0))))</f>
        <v/>
      </c>
      <c r="O67" s="27" t="str">
        <f>IF(L67="","",IF(INDEX(Düngemittel!$E:$E,MATCH(Düngemaßnahmen!L67,Düngemittel!$B:$B,0))="","k.A.",INDEX(Düngemittel!$E:$E,MATCH(Düngemaßnahmen!L67,Düngemittel!$B:$B,0))))</f>
        <v/>
      </c>
      <c r="P67" s="27" t="str">
        <f>IF(L67="","",IF(INDEX(Düngemittel!$G:$G,MATCH(Düngemaßnahmen!L67,Düngemittel!$B:$B,0))="",0,INDEX(Düngemittel!$G:$G,MATCH(Düngemaßnahmen!L67,Düngemittel!$B:$B,0))))</f>
        <v/>
      </c>
      <c r="Q67" s="140" t="str">
        <f t="shared" si="2"/>
        <v/>
      </c>
      <c r="R67" s="141" t="str">
        <f t="shared" si="3"/>
        <v/>
      </c>
      <c r="S67" s="25" t="str">
        <f t="shared" si="4"/>
        <v/>
      </c>
      <c r="T67" s="25" t="str">
        <f t="shared" si="10"/>
        <v/>
      </c>
      <c r="U67" s="25" t="str">
        <f t="shared" si="5"/>
        <v/>
      </c>
      <c r="V67" s="25" t="str">
        <f t="shared" si="6"/>
        <v/>
      </c>
      <c r="W67" s="25" t="str">
        <f t="shared" si="7"/>
        <v/>
      </c>
      <c r="X67" s="142"/>
      <c r="Y67" s="142"/>
      <c r="Z67" s="139" t="str">
        <f t="shared" si="8"/>
        <v/>
      </c>
      <c r="AA67" s="160" t="str">
        <f t="shared" si="9"/>
        <v/>
      </c>
    </row>
    <row r="68" spans="1:27" x14ac:dyDescent="0.25">
      <c r="A68" s="103">
        <v>64</v>
      </c>
      <c r="B68" s="32"/>
      <c r="C68" s="138"/>
      <c r="D68" s="55" t="str">
        <f>IF(C68="","",INDEX('Dokumentation (schlagbezogen)'!C:C,MATCH(C68,'Dokumentation (schlagbezogen)'!B:B,0)))</f>
        <v/>
      </c>
      <c r="E68" s="55" t="str">
        <f>IF(C68="","",IF(INDEX('Dokumentation (schlagbezogen)'!D:D,MATCH(C68,'Dokumentation (schlagbezogen)'!B:B,0))="","k.A.",INDEX('Dokumentation (schlagbezogen)'!D:D,MATCH(C68,'Dokumentation (schlagbezogen)'!B:B,0))))</f>
        <v/>
      </c>
      <c r="F68" s="55" t="str">
        <f>IF(C68="","",IF(E68="k.A.","Wert nicht ermittelt!",INDEX('Dokumentation (schlagbezogen)'!E:E,MATCH(C68,'Dokumentation (schlagbezogen)'!B:B,0))))</f>
        <v/>
      </c>
      <c r="G68" s="55" t="str">
        <f t="shared" si="1"/>
        <v/>
      </c>
      <c r="H68" s="30"/>
      <c r="I68" s="131" t="str">
        <f>IF(C68="","",IF(INDEX(Flächenverzeichnis!F:F,MATCH(C68,Flächenverzeichnis!A:A,0))="",30,IF(INDEX('P-Bedarfsermittlung'!D:D,MATCH(C68,'P-Bedarfsermittlung'!B:B,0))="A",30,IF(INDEX('P-Bedarfsermittlung'!D:D,MATCH(C68,'P-Bedarfsermittlung'!B:B,0))="B",20,10))))</f>
        <v/>
      </c>
      <c r="J68" s="132"/>
      <c r="K68" s="32"/>
      <c r="L68" s="31"/>
      <c r="M68" s="27" t="str">
        <f>IF(L68="","",IF(INDEX(Düngemittel!$D:$D,MATCH(Düngemaßnahmen!L68,Düngemittel!$B:$B,0))="",0,INDEX(Düngemittel!$D:$D,MATCH(Düngemaßnahmen!L68,Düngemittel!$B:$B,0))))</f>
        <v/>
      </c>
      <c r="N68" s="27" t="str">
        <f>IF(L68="","",IF(INDEX(Düngemittel!$F:$F,MATCH(Düngemaßnahmen!L68,Düngemittel!$B:$B,0))="","k.A.",INDEX(Düngemittel!$F:$F,MATCH(Düngemaßnahmen!L68,Düngemittel!$B:$B,0))))</f>
        <v/>
      </c>
      <c r="O68" s="27" t="str">
        <f>IF(L68="","",IF(INDEX(Düngemittel!$E:$E,MATCH(Düngemaßnahmen!L68,Düngemittel!$B:$B,0))="","k.A.",INDEX(Düngemittel!$E:$E,MATCH(Düngemaßnahmen!L68,Düngemittel!$B:$B,0))))</f>
        <v/>
      </c>
      <c r="P68" s="27" t="str">
        <f>IF(L68="","",IF(INDEX(Düngemittel!$G:$G,MATCH(Düngemaßnahmen!L68,Düngemittel!$B:$B,0))="",0,INDEX(Düngemittel!$G:$G,MATCH(Düngemaßnahmen!L68,Düngemittel!$B:$B,0))))</f>
        <v/>
      </c>
      <c r="Q68" s="140" t="str">
        <f t="shared" si="2"/>
        <v/>
      </c>
      <c r="R68" s="141" t="str">
        <f t="shared" si="3"/>
        <v/>
      </c>
      <c r="S68" s="25" t="str">
        <f t="shared" si="4"/>
        <v/>
      </c>
      <c r="T68" s="25" t="str">
        <f t="shared" si="10"/>
        <v/>
      </c>
      <c r="U68" s="25" t="str">
        <f t="shared" si="5"/>
        <v/>
      </c>
      <c r="V68" s="25" t="str">
        <f t="shared" si="6"/>
        <v/>
      </c>
      <c r="W68" s="25" t="str">
        <f t="shared" si="7"/>
        <v/>
      </c>
      <c r="X68" s="142"/>
      <c r="Y68" s="142"/>
      <c r="Z68" s="139" t="str">
        <f t="shared" si="8"/>
        <v/>
      </c>
      <c r="AA68" s="160" t="str">
        <f t="shared" si="9"/>
        <v/>
      </c>
    </row>
    <row r="69" spans="1:27" x14ac:dyDescent="0.25">
      <c r="A69" s="103">
        <v>65</v>
      </c>
      <c r="B69" s="32"/>
      <c r="C69" s="138"/>
      <c r="D69" s="55" t="str">
        <f>IF(C69="","",INDEX('Dokumentation (schlagbezogen)'!C:C,MATCH(C69,'Dokumentation (schlagbezogen)'!B:B,0)))</f>
        <v/>
      </c>
      <c r="E69" s="55" t="str">
        <f>IF(C69="","",IF(INDEX('Dokumentation (schlagbezogen)'!D:D,MATCH(C69,'Dokumentation (schlagbezogen)'!B:B,0))="","k.A.",INDEX('Dokumentation (schlagbezogen)'!D:D,MATCH(C69,'Dokumentation (schlagbezogen)'!B:B,0))))</f>
        <v/>
      </c>
      <c r="F69" s="55" t="str">
        <f>IF(C69="","",IF(E69="k.A.","Wert nicht ermittelt!",INDEX('Dokumentation (schlagbezogen)'!E:E,MATCH(C69,'Dokumentation (schlagbezogen)'!B:B,0))))</f>
        <v/>
      </c>
      <c r="G69" s="55" t="str">
        <f t="shared" si="1"/>
        <v/>
      </c>
      <c r="H69" s="30"/>
      <c r="I69" s="131" t="str">
        <f>IF(C69="","",IF(INDEX(Flächenverzeichnis!F:F,MATCH(C69,Flächenverzeichnis!A:A,0))="",30,IF(INDEX('P-Bedarfsermittlung'!D:D,MATCH(C69,'P-Bedarfsermittlung'!B:B,0))="A",30,IF(INDEX('P-Bedarfsermittlung'!D:D,MATCH(C69,'P-Bedarfsermittlung'!B:B,0))="B",20,10))))</f>
        <v/>
      </c>
      <c r="J69" s="132"/>
      <c r="K69" s="32"/>
      <c r="L69" s="31"/>
      <c r="M69" s="27" t="str">
        <f>IF(L69="","",IF(INDEX(Düngemittel!$D:$D,MATCH(Düngemaßnahmen!L69,Düngemittel!$B:$B,0))="",0,INDEX(Düngemittel!$D:$D,MATCH(Düngemaßnahmen!L69,Düngemittel!$B:$B,0))))</f>
        <v/>
      </c>
      <c r="N69" s="27" t="str">
        <f>IF(L69="","",IF(INDEX(Düngemittel!$F:$F,MATCH(Düngemaßnahmen!L69,Düngemittel!$B:$B,0))="","k.A.",INDEX(Düngemittel!$F:$F,MATCH(Düngemaßnahmen!L69,Düngemittel!$B:$B,0))))</f>
        <v/>
      </c>
      <c r="O69" s="27" t="str">
        <f>IF(L69="","",IF(INDEX(Düngemittel!$E:$E,MATCH(Düngemaßnahmen!L69,Düngemittel!$B:$B,0))="","k.A.",INDEX(Düngemittel!$E:$E,MATCH(Düngemaßnahmen!L69,Düngemittel!$B:$B,0))))</f>
        <v/>
      </c>
      <c r="P69" s="27" t="str">
        <f>IF(L69="","",IF(INDEX(Düngemittel!$G:$G,MATCH(Düngemaßnahmen!L69,Düngemittel!$B:$B,0))="",0,INDEX(Düngemittel!$G:$G,MATCH(Düngemaßnahmen!L69,Düngemittel!$B:$B,0))))</f>
        <v/>
      </c>
      <c r="Q69" s="140" t="str">
        <f t="shared" si="2"/>
        <v/>
      </c>
      <c r="R69" s="141" t="str">
        <f t="shared" si="3"/>
        <v/>
      </c>
      <c r="S69" s="25" t="str">
        <f t="shared" si="4"/>
        <v/>
      </c>
      <c r="T69" s="25" t="str">
        <f t="shared" ref="T69:T100" si="11">IF(OR(S69="",D69=""),"",S69/D69)</f>
        <v/>
      </c>
      <c r="U69" s="25" t="str">
        <f t="shared" si="5"/>
        <v/>
      </c>
      <c r="V69" s="25" t="str">
        <f t="shared" si="6"/>
        <v/>
      </c>
      <c r="W69" s="25" t="str">
        <f t="shared" si="7"/>
        <v/>
      </c>
      <c r="X69" s="142"/>
      <c r="Y69" s="142"/>
      <c r="Z69" s="139" t="str">
        <f t="shared" si="8"/>
        <v/>
      </c>
      <c r="AA69" s="160" t="str">
        <f t="shared" si="9"/>
        <v/>
      </c>
    </row>
    <row r="70" spans="1:27" x14ac:dyDescent="0.25">
      <c r="A70" s="103">
        <v>66</v>
      </c>
      <c r="B70" s="32"/>
      <c r="C70" s="138"/>
      <c r="D70" s="55" t="str">
        <f>IF(C70="","",INDEX('Dokumentation (schlagbezogen)'!C:C,MATCH(C70,'Dokumentation (schlagbezogen)'!B:B,0)))</f>
        <v/>
      </c>
      <c r="E70" s="55" t="str">
        <f>IF(C70="","",IF(INDEX('Dokumentation (schlagbezogen)'!D:D,MATCH(C70,'Dokumentation (schlagbezogen)'!B:B,0))="","k.A.",INDEX('Dokumentation (schlagbezogen)'!D:D,MATCH(C70,'Dokumentation (schlagbezogen)'!B:B,0))))</f>
        <v/>
      </c>
      <c r="F70" s="55" t="str">
        <f>IF(C70="","",IF(E70="k.A.","Wert nicht ermittelt!",INDEX('Dokumentation (schlagbezogen)'!E:E,MATCH(C70,'Dokumentation (schlagbezogen)'!B:B,0))))</f>
        <v/>
      </c>
      <c r="G70" s="55" t="str">
        <f t="shared" ref="G70:G201" si="12">IF(C70="","",IF(F70="Wert nicht ermittelt!",50,F70/D70))</f>
        <v/>
      </c>
      <c r="H70" s="30"/>
      <c r="I70" s="131" t="str">
        <f>IF(C70="","",IF(INDEX(Flächenverzeichnis!F:F,MATCH(C70,Flächenverzeichnis!A:A,0))="",30,IF(INDEX('P-Bedarfsermittlung'!D:D,MATCH(C70,'P-Bedarfsermittlung'!B:B,0))="A",30,IF(INDEX('P-Bedarfsermittlung'!D:D,MATCH(C70,'P-Bedarfsermittlung'!B:B,0))="B",20,10))))</f>
        <v/>
      </c>
      <c r="J70" s="132"/>
      <c r="K70" s="32"/>
      <c r="L70" s="31"/>
      <c r="M70" s="27" t="str">
        <f>IF(L70="","",IF(INDEX(Düngemittel!$D:$D,MATCH(Düngemaßnahmen!L70,Düngemittel!$B:$B,0))="",0,INDEX(Düngemittel!$D:$D,MATCH(Düngemaßnahmen!L70,Düngemittel!$B:$B,0))))</f>
        <v/>
      </c>
      <c r="N70" s="27" t="str">
        <f>IF(L70="","",IF(INDEX(Düngemittel!$F:$F,MATCH(Düngemaßnahmen!L70,Düngemittel!$B:$B,0))="","k.A.",INDEX(Düngemittel!$F:$F,MATCH(Düngemaßnahmen!L70,Düngemittel!$B:$B,0))))</f>
        <v/>
      </c>
      <c r="O70" s="27" t="str">
        <f>IF(L70="","",IF(INDEX(Düngemittel!$E:$E,MATCH(Düngemaßnahmen!L70,Düngemittel!$B:$B,0))="","k.A.",INDEX(Düngemittel!$E:$E,MATCH(Düngemaßnahmen!L70,Düngemittel!$B:$B,0))))</f>
        <v/>
      </c>
      <c r="P70" s="27" t="str">
        <f>IF(L70="","",IF(INDEX(Düngemittel!$G:$G,MATCH(Düngemaßnahmen!L70,Düngemittel!$B:$B,0))="",0,INDEX(Düngemittel!$G:$G,MATCH(Düngemaßnahmen!L70,Düngemittel!$B:$B,0))))</f>
        <v/>
      </c>
      <c r="Q70" s="140" t="str">
        <f t="shared" ref="Q70:Q201" si="13">IF(OR(L70="",C70=""),"",IF(AND(C70="",H70=""),"",IF(H70="",0,IF(OR(M70=0,M70="k.A."),"Wert nicht ermittelbar!",((H70/M70)*D70)*1000))))</f>
        <v/>
      </c>
      <c r="R70" s="141" t="str">
        <f t="shared" ref="R70:R201" si="14">IF(OR(L70="",C70=""),"",IF(AND(C70="",J70=""),"",IF(OR(J70="",J70=0),0,IF(OR(P70=0,P70="k.A."),"Wert nicht ermittelbar!",((J70/P70)*D70)*1000))))</f>
        <v/>
      </c>
      <c r="S70" s="25" t="str">
        <f t="shared" ref="S70:S201" si="15">IF(OR(Q70="Wert nicht ermittelbar!",Q70="",P70="",P70="k.A."),"",Q70*(P70/1000))</f>
        <v/>
      </c>
      <c r="T70" s="25" t="str">
        <f t="shared" si="11"/>
        <v/>
      </c>
      <c r="U70" s="25" t="str">
        <f t="shared" ref="U70:U201" si="16">IF(OR(R70="Wert nicht ermittelbar!",R70="",P70="",P70="k.A."),"",R70*(P70/1000))</f>
        <v/>
      </c>
      <c r="V70" s="25" t="str">
        <f t="shared" ref="V70:V201" si="17">IF(OR(J70="",R70="Wert nicht ermittelbar!",R70="",P70="",P70="k.A."),"",(R70*(M70/1000))/D70)</f>
        <v/>
      </c>
      <c r="W70" s="25" t="str">
        <f t="shared" ref="W70:W201" si="18">IF(OR(J70="",R70="Wert nicht ermittelbar!",R70="",P70="",P70="k.A."),"",R70*(M70/1000))</f>
        <v/>
      </c>
      <c r="X70" s="142"/>
      <c r="Y70" s="142"/>
      <c r="Z70" s="139" t="str">
        <f t="shared" ref="Z70:Z201" si="19">IF(L70="","",IF(AND(X70="",Y70=""),"",IF(Y70&gt;X70,(Y70/1000)*M70,(X70/1000)*M70)))</f>
        <v/>
      </c>
      <c r="AA70" s="160" t="str">
        <f t="shared" ref="AA70:AA201" si="20">IF(L70="","",IF(AND(X70="",Y70=""),"",IF(Y70&gt;X70,(Y70/1000)*P70,(X70/1000)*P70)))</f>
        <v/>
      </c>
    </row>
    <row r="71" spans="1:27" x14ac:dyDescent="0.25">
      <c r="A71" s="103">
        <v>67</v>
      </c>
      <c r="B71" s="32"/>
      <c r="C71" s="138"/>
      <c r="D71" s="55" t="str">
        <f>IF(C71="","",INDEX('Dokumentation (schlagbezogen)'!C:C,MATCH(C71,'Dokumentation (schlagbezogen)'!B:B,0)))</f>
        <v/>
      </c>
      <c r="E71" s="55" t="str">
        <f>IF(C71="","",IF(INDEX('Dokumentation (schlagbezogen)'!D:D,MATCH(C71,'Dokumentation (schlagbezogen)'!B:B,0))="","k.A.",INDEX('Dokumentation (schlagbezogen)'!D:D,MATCH(C71,'Dokumentation (schlagbezogen)'!B:B,0))))</f>
        <v/>
      </c>
      <c r="F71" s="55" t="str">
        <f>IF(C71="","",IF(E71="k.A.","Wert nicht ermittelt!",INDEX('Dokumentation (schlagbezogen)'!E:E,MATCH(C71,'Dokumentation (schlagbezogen)'!B:B,0))))</f>
        <v/>
      </c>
      <c r="G71" s="55" t="str">
        <f t="shared" si="12"/>
        <v/>
      </c>
      <c r="H71" s="30"/>
      <c r="I71" s="131" t="str">
        <f>IF(C71="","",IF(INDEX(Flächenverzeichnis!F:F,MATCH(C71,Flächenverzeichnis!A:A,0))="",30,IF(INDEX('P-Bedarfsermittlung'!D:D,MATCH(C71,'P-Bedarfsermittlung'!B:B,0))="A",30,IF(INDEX('P-Bedarfsermittlung'!D:D,MATCH(C71,'P-Bedarfsermittlung'!B:B,0))="B",20,10))))</f>
        <v/>
      </c>
      <c r="J71" s="132"/>
      <c r="K71" s="32"/>
      <c r="L71" s="31"/>
      <c r="M71" s="27" t="str">
        <f>IF(L71="","",IF(INDEX(Düngemittel!$D:$D,MATCH(Düngemaßnahmen!L71,Düngemittel!$B:$B,0))="",0,INDEX(Düngemittel!$D:$D,MATCH(Düngemaßnahmen!L71,Düngemittel!$B:$B,0))))</f>
        <v/>
      </c>
      <c r="N71" s="27" t="str">
        <f>IF(L71="","",IF(INDEX(Düngemittel!$F:$F,MATCH(Düngemaßnahmen!L71,Düngemittel!$B:$B,0))="","k.A.",INDEX(Düngemittel!$F:$F,MATCH(Düngemaßnahmen!L71,Düngemittel!$B:$B,0))))</f>
        <v/>
      </c>
      <c r="O71" s="27" t="str">
        <f>IF(L71="","",IF(INDEX(Düngemittel!$E:$E,MATCH(Düngemaßnahmen!L71,Düngemittel!$B:$B,0))="","k.A.",INDEX(Düngemittel!$E:$E,MATCH(Düngemaßnahmen!L71,Düngemittel!$B:$B,0))))</f>
        <v/>
      </c>
      <c r="P71" s="27" t="str">
        <f>IF(L71="","",IF(INDEX(Düngemittel!$G:$G,MATCH(Düngemaßnahmen!L71,Düngemittel!$B:$B,0))="",0,INDEX(Düngemittel!$G:$G,MATCH(Düngemaßnahmen!L71,Düngemittel!$B:$B,0))))</f>
        <v/>
      </c>
      <c r="Q71" s="140" t="str">
        <f t="shared" si="13"/>
        <v/>
      </c>
      <c r="R71" s="141" t="str">
        <f t="shared" si="14"/>
        <v/>
      </c>
      <c r="S71" s="25" t="str">
        <f t="shared" si="15"/>
        <v/>
      </c>
      <c r="T71" s="25" t="str">
        <f t="shared" si="11"/>
        <v/>
      </c>
      <c r="U71" s="25" t="str">
        <f t="shared" si="16"/>
        <v/>
      </c>
      <c r="V71" s="25" t="str">
        <f t="shared" si="17"/>
        <v/>
      </c>
      <c r="W71" s="25" t="str">
        <f t="shared" si="18"/>
        <v/>
      </c>
      <c r="X71" s="142"/>
      <c r="Y71" s="142"/>
      <c r="Z71" s="139" t="str">
        <f t="shared" si="19"/>
        <v/>
      </c>
      <c r="AA71" s="160" t="str">
        <f t="shared" si="20"/>
        <v/>
      </c>
    </row>
    <row r="72" spans="1:27" x14ac:dyDescent="0.25">
      <c r="A72" s="103">
        <v>68</v>
      </c>
      <c r="B72" s="32"/>
      <c r="C72" s="138"/>
      <c r="D72" s="55" t="str">
        <f>IF(C72="","",INDEX('Dokumentation (schlagbezogen)'!C:C,MATCH(C72,'Dokumentation (schlagbezogen)'!B:B,0)))</f>
        <v/>
      </c>
      <c r="E72" s="55" t="str">
        <f>IF(C72="","",IF(INDEX('Dokumentation (schlagbezogen)'!D:D,MATCH(C72,'Dokumentation (schlagbezogen)'!B:B,0))="","k.A.",INDEX('Dokumentation (schlagbezogen)'!D:D,MATCH(C72,'Dokumentation (schlagbezogen)'!B:B,0))))</f>
        <v/>
      </c>
      <c r="F72" s="55" t="str">
        <f>IF(C72="","",IF(E72="k.A.","Wert nicht ermittelt!",INDEX('Dokumentation (schlagbezogen)'!E:E,MATCH(C72,'Dokumentation (schlagbezogen)'!B:B,0))))</f>
        <v/>
      </c>
      <c r="G72" s="55" t="str">
        <f t="shared" si="12"/>
        <v/>
      </c>
      <c r="H72" s="30"/>
      <c r="I72" s="131" t="str">
        <f>IF(C72="","",IF(INDEX(Flächenverzeichnis!F:F,MATCH(C72,Flächenverzeichnis!A:A,0))="",30,IF(INDEX('P-Bedarfsermittlung'!D:D,MATCH(C72,'P-Bedarfsermittlung'!B:B,0))="A",30,IF(INDEX('P-Bedarfsermittlung'!D:D,MATCH(C72,'P-Bedarfsermittlung'!B:B,0))="B",20,10))))</f>
        <v/>
      </c>
      <c r="J72" s="132"/>
      <c r="K72" s="32"/>
      <c r="L72" s="31"/>
      <c r="M72" s="27" t="str">
        <f>IF(L72="","",IF(INDEX(Düngemittel!$D:$D,MATCH(Düngemaßnahmen!L72,Düngemittel!$B:$B,0))="",0,INDEX(Düngemittel!$D:$D,MATCH(Düngemaßnahmen!L72,Düngemittel!$B:$B,0))))</f>
        <v/>
      </c>
      <c r="N72" s="27" t="str">
        <f>IF(L72="","",IF(INDEX(Düngemittel!$F:$F,MATCH(Düngemaßnahmen!L72,Düngemittel!$B:$B,0))="","k.A.",INDEX(Düngemittel!$F:$F,MATCH(Düngemaßnahmen!L72,Düngemittel!$B:$B,0))))</f>
        <v/>
      </c>
      <c r="O72" s="27" t="str">
        <f>IF(L72="","",IF(INDEX(Düngemittel!$E:$E,MATCH(Düngemaßnahmen!L72,Düngemittel!$B:$B,0))="","k.A.",INDEX(Düngemittel!$E:$E,MATCH(Düngemaßnahmen!L72,Düngemittel!$B:$B,0))))</f>
        <v/>
      </c>
      <c r="P72" s="27" t="str">
        <f>IF(L72="","",IF(INDEX(Düngemittel!$G:$G,MATCH(Düngemaßnahmen!L72,Düngemittel!$B:$B,0))="",0,INDEX(Düngemittel!$G:$G,MATCH(Düngemaßnahmen!L72,Düngemittel!$B:$B,0))))</f>
        <v/>
      </c>
      <c r="Q72" s="140" t="str">
        <f t="shared" si="13"/>
        <v/>
      </c>
      <c r="R72" s="141" t="str">
        <f t="shared" si="14"/>
        <v/>
      </c>
      <c r="S72" s="25" t="str">
        <f t="shared" si="15"/>
        <v/>
      </c>
      <c r="T72" s="25" t="str">
        <f t="shared" si="11"/>
        <v/>
      </c>
      <c r="U72" s="25" t="str">
        <f t="shared" si="16"/>
        <v/>
      </c>
      <c r="V72" s="25" t="str">
        <f t="shared" si="17"/>
        <v/>
      </c>
      <c r="W72" s="25" t="str">
        <f t="shared" si="18"/>
        <v/>
      </c>
      <c r="X72" s="142"/>
      <c r="Y72" s="142"/>
      <c r="Z72" s="139" t="str">
        <f t="shared" si="19"/>
        <v/>
      </c>
      <c r="AA72" s="160" t="str">
        <f t="shared" si="20"/>
        <v/>
      </c>
    </row>
    <row r="73" spans="1:27" x14ac:dyDescent="0.25">
      <c r="A73" s="103">
        <v>69</v>
      </c>
      <c r="B73" s="32"/>
      <c r="C73" s="138"/>
      <c r="D73" s="55" t="str">
        <f>IF(C73="","",INDEX('Dokumentation (schlagbezogen)'!C:C,MATCH(C73,'Dokumentation (schlagbezogen)'!B:B,0)))</f>
        <v/>
      </c>
      <c r="E73" s="55" t="str">
        <f>IF(C73="","",IF(INDEX('Dokumentation (schlagbezogen)'!D:D,MATCH(C73,'Dokumentation (schlagbezogen)'!B:B,0))="","k.A.",INDEX('Dokumentation (schlagbezogen)'!D:D,MATCH(C73,'Dokumentation (schlagbezogen)'!B:B,0))))</f>
        <v/>
      </c>
      <c r="F73" s="55" t="str">
        <f>IF(C73="","",IF(E73="k.A.","Wert nicht ermittelt!",INDEX('Dokumentation (schlagbezogen)'!E:E,MATCH(C73,'Dokumentation (schlagbezogen)'!B:B,0))))</f>
        <v/>
      </c>
      <c r="G73" s="55" t="str">
        <f t="shared" si="12"/>
        <v/>
      </c>
      <c r="H73" s="30"/>
      <c r="I73" s="131" t="str">
        <f>IF(C73="","",IF(INDEX(Flächenverzeichnis!F:F,MATCH(C73,Flächenverzeichnis!A:A,0))="",30,IF(INDEX('P-Bedarfsermittlung'!D:D,MATCH(C73,'P-Bedarfsermittlung'!B:B,0))="A",30,IF(INDEX('P-Bedarfsermittlung'!D:D,MATCH(C73,'P-Bedarfsermittlung'!B:B,0))="B",20,10))))</f>
        <v/>
      </c>
      <c r="J73" s="132"/>
      <c r="K73" s="32"/>
      <c r="L73" s="31"/>
      <c r="M73" s="27" t="str">
        <f>IF(L73="","",IF(INDEX(Düngemittel!$D:$D,MATCH(Düngemaßnahmen!L73,Düngemittel!$B:$B,0))="",0,INDEX(Düngemittel!$D:$D,MATCH(Düngemaßnahmen!L73,Düngemittel!$B:$B,0))))</f>
        <v/>
      </c>
      <c r="N73" s="27" t="str">
        <f>IF(L73="","",IF(INDEX(Düngemittel!$F:$F,MATCH(Düngemaßnahmen!L73,Düngemittel!$B:$B,0))="","k.A.",INDEX(Düngemittel!$F:$F,MATCH(Düngemaßnahmen!L73,Düngemittel!$B:$B,0))))</f>
        <v/>
      </c>
      <c r="O73" s="27" t="str">
        <f>IF(L73="","",IF(INDEX(Düngemittel!$E:$E,MATCH(Düngemaßnahmen!L73,Düngemittel!$B:$B,0))="","k.A.",INDEX(Düngemittel!$E:$E,MATCH(Düngemaßnahmen!L73,Düngemittel!$B:$B,0))))</f>
        <v/>
      </c>
      <c r="P73" s="27" t="str">
        <f>IF(L73="","",IF(INDEX(Düngemittel!$G:$G,MATCH(Düngemaßnahmen!L73,Düngemittel!$B:$B,0))="",0,INDEX(Düngemittel!$G:$G,MATCH(Düngemaßnahmen!L73,Düngemittel!$B:$B,0))))</f>
        <v/>
      </c>
      <c r="Q73" s="140" t="str">
        <f t="shared" si="13"/>
        <v/>
      </c>
      <c r="R73" s="141" t="str">
        <f t="shared" si="14"/>
        <v/>
      </c>
      <c r="S73" s="25" t="str">
        <f t="shared" si="15"/>
        <v/>
      </c>
      <c r="T73" s="25" t="str">
        <f t="shared" si="11"/>
        <v/>
      </c>
      <c r="U73" s="25" t="str">
        <f t="shared" si="16"/>
        <v/>
      </c>
      <c r="V73" s="25" t="str">
        <f t="shared" si="17"/>
        <v/>
      </c>
      <c r="W73" s="25" t="str">
        <f t="shared" si="18"/>
        <v/>
      </c>
      <c r="X73" s="142"/>
      <c r="Y73" s="142"/>
      <c r="Z73" s="139" t="str">
        <f t="shared" si="19"/>
        <v/>
      </c>
      <c r="AA73" s="160" t="str">
        <f t="shared" si="20"/>
        <v/>
      </c>
    </row>
    <row r="74" spans="1:27" x14ac:dyDescent="0.25">
      <c r="A74" s="103">
        <v>70</v>
      </c>
      <c r="B74" s="32"/>
      <c r="C74" s="138"/>
      <c r="D74" s="55" t="str">
        <f>IF(C74="","",INDEX('Dokumentation (schlagbezogen)'!C:C,MATCH(C74,'Dokumentation (schlagbezogen)'!B:B,0)))</f>
        <v/>
      </c>
      <c r="E74" s="55" t="str">
        <f>IF(C74="","",IF(INDEX('Dokumentation (schlagbezogen)'!D:D,MATCH(C74,'Dokumentation (schlagbezogen)'!B:B,0))="","k.A.",INDEX('Dokumentation (schlagbezogen)'!D:D,MATCH(C74,'Dokumentation (schlagbezogen)'!B:B,0))))</f>
        <v/>
      </c>
      <c r="F74" s="55" t="str">
        <f>IF(C74="","",IF(E74="k.A.","Wert nicht ermittelt!",INDEX('Dokumentation (schlagbezogen)'!E:E,MATCH(C74,'Dokumentation (schlagbezogen)'!B:B,0))))</f>
        <v/>
      </c>
      <c r="G74" s="55" t="str">
        <f t="shared" si="12"/>
        <v/>
      </c>
      <c r="H74" s="30"/>
      <c r="I74" s="131" t="str">
        <f>IF(C74="","",IF(INDEX(Flächenverzeichnis!F:F,MATCH(C74,Flächenverzeichnis!A:A,0))="",30,IF(INDEX('P-Bedarfsermittlung'!D:D,MATCH(C74,'P-Bedarfsermittlung'!B:B,0))="A",30,IF(INDEX('P-Bedarfsermittlung'!D:D,MATCH(C74,'P-Bedarfsermittlung'!B:B,0))="B",20,10))))</f>
        <v/>
      </c>
      <c r="J74" s="132"/>
      <c r="K74" s="32"/>
      <c r="L74" s="31"/>
      <c r="M74" s="27" t="str">
        <f>IF(L74="","",IF(INDEX(Düngemittel!$D:$D,MATCH(Düngemaßnahmen!L74,Düngemittel!$B:$B,0))="",0,INDEX(Düngemittel!$D:$D,MATCH(Düngemaßnahmen!L74,Düngemittel!$B:$B,0))))</f>
        <v/>
      </c>
      <c r="N74" s="27" t="str">
        <f>IF(L74="","",IF(INDEX(Düngemittel!$F:$F,MATCH(Düngemaßnahmen!L74,Düngemittel!$B:$B,0))="","k.A.",INDEX(Düngemittel!$F:$F,MATCH(Düngemaßnahmen!L74,Düngemittel!$B:$B,0))))</f>
        <v/>
      </c>
      <c r="O74" s="27" t="str">
        <f>IF(L74="","",IF(INDEX(Düngemittel!$E:$E,MATCH(Düngemaßnahmen!L74,Düngemittel!$B:$B,0))="","k.A.",INDEX(Düngemittel!$E:$E,MATCH(Düngemaßnahmen!L74,Düngemittel!$B:$B,0))))</f>
        <v/>
      </c>
      <c r="P74" s="27" t="str">
        <f>IF(L74="","",IF(INDEX(Düngemittel!$G:$G,MATCH(Düngemaßnahmen!L74,Düngemittel!$B:$B,0))="",0,INDEX(Düngemittel!$G:$G,MATCH(Düngemaßnahmen!L74,Düngemittel!$B:$B,0))))</f>
        <v/>
      </c>
      <c r="Q74" s="140" t="str">
        <f t="shared" si="13"/>
        <v/>
      </c>
      <c r="R74" s="141" t="str">
        <f t="shared" si="14"/>
        <v/>
      </c>
      <c r="S74" s="25" t="str">
        <f t="shared" si="15"/>
        <v/>
      </c>
      <c r="T74" s="25" t="str">
        <f t="shared" si="11"/>
        <v/>
      </c>
      <c r="U74" s="25" t="str">
        <f t="shared" si="16"/>
        <v/>
      </c>
      <c r="V74" s="25" t="str">
        <f t="shared" si="17"/>
        <v/>
      </c>
      <c r="W74" s="25" t="str">
        <f t="shared" si="18"/>
        <v/>
      </c>
      <c r="X74" s="142"/>
      <c r="Y74" s="142"/>
      <c r="Z74" s="139" t="str">
        <f t="shared" si="19"/>
        <v/>
      </c>
      <c r="AA74" s="160" t="str">
        <f t="shared" si="20"/>
        <v/>
      </c>
    </row>
    <row r="75" spans="1:27" x14ac:dyDescent="0.25">
      <c r="A75" s="103">
        <v>71</v>
      </c>
      <c r="B75" s="32"/>
      <c r="C75" s="138"/>
      <c r="D75" s="55" t="str">
        <f>IF(C75="","",INDEX('Dokumentation (schlagbezogen)'!C:C,MATCH(C75,'Dokumentation (schlagbezogen)'!B:B,0)))</f>
        <v/>
      </c>
      <c r="E75" s="55" t="str">
        <f>IF(C75="","",IF(INDEX('Dokumentation (schlagbezogen)'!D:D,MATCH(C75,'Dokumentation (schlagbezogen)'!B:B,0))="","k.A.",INDEX('Dokumentation (schlagbezogen)'!D:D,MATCH(C75,'Dokumentation (schlagbezogen)'!B:B,0))))</f>
        <v/>
      </c>
      <c r="F75" s="55" t="str">
        <f>IF(C75="","",IF(E75="k.A.","Wert nicht ermittelt!",INDEX('Dokumentation (schlagbezogen)'!E:E,MATCH(C75,'Dokumentation (schlagbezogen)'!B:B,0))))</f>
        <v/>
      </c>
      <c r="G75" s="55" t="str">
        <f t="shared" si="12"/>
        <v/>
      </c>
      <c r="H75" s="30"/>
      <c r="I75" s="131" t="str">
        <f>IF(C75="","",IF(INDEX(Flächenverzeichnis!F:F,MATCH(C75,Flächenverzeichnis!A:A,0))="",30,IF(INDEX('P-Bedarfsermittlung'!D:D,MATCH(C75,'P-Bedarfsermittlung'!B:B,0))="A",30,IF(INDEX('P-Bedarfsermittlung'!D:D,MATCH(C75,'P-Bedarfsermittlung'!B:B,0))="B",20,10))))</f>
        <v/>
      </c>
      <c r="J75" s="132"/>
      <c r="K75" s="32"/>
      <c r="L75" s="31"/>
      <c r="M75" s="27" t="str">
        <f>IF(L75="","",IF(INDEX(Düngemittel!$D:$D,MATCH(Düngemaßnahmen!L75,Düngemittel!$B:$B,0))="",0,INDEX(Düngemittel!$D:$D,MATCH(Düngemaßnahmen!L75,Düngemittel!$B:$B,0))))</f>
        <v/>
      </c>
      <c r="N75" s="27" t="str">
        <f>IF(L75="","",IF(INDEX(Düngemittel!$F:$F,MATCH(Düngemaßnahmen!L75,Düngemittel!$B:$B,0))="","k.A.",INDEX(Düngemittel!$F:$F,MATCH(Düngemaßnahmen!L75,Düngemittel!$B:$B,0))))</f>
        <v/>
      </c>
      <c r="O75" s="27" t="str">
        <f>IF(L75="","",IF(INDEX(Düngemittel!$E:$E,MATCH(Düngemaßnahmen!L75,Düngemittel!$B:$B,0))="","k.A.",INDEX(Düngemittel!$E:$E,MATCH(Düngemaßnahmen!L75,Düngemittel!$B:$B,0))))</f>
        <v/>
      </c>
      <c r="P75" s="27" t="str">
        <f>IF(L75="","",IF(INDEX(Düngemittel!$G:$G,MATCH(Düngemaßnahmen!L75,Düngemittel!$B:$B,0))="",0,INDEX(Düngemittel!$G:$G,MATCH(Düngemaßnahmen!L75,Düngemittel!$B:$B,0))))</f>
        <v/>
      </c>
      <c r="Q75" s="140" t="str">
        <f t="shared" si="13"/>
        <v/>
      </c>
      <c r="R75" s="141" t="str">
        <f t="shared" si="14"/>
        <v/>
      </c>
      <c r="S75" s="25" t="str">
        <f t="shared" si="15"/>
        <v/>
      </c>
      <c r="T75" s="25" t="str">
        <f t="shared" si="11"/>
        <v/>
      </c>
      <c r="U75" s="25" t="str">
        <f t="shared" si="16"/>
        <v/>
      </c>
      <c r="V75" s="25" t="str">
        <f t="shared" si="17"/>
        <v/>
      </c>
      <c r="W75" s="25" t="str">
        <f t="shared" si="18"/>
        <v/>
      </c>
      <c r="X75" s="142"/>
      <c r="Y75" s="142"/>
      <c r="Z75" s="139" t="str">
        <f t="shared" si="19"/>
        <v/>
      </c>
      <c r="AA75" s="160" t="str">
        <f t="shared" si="20"/>
        <v/>
      </c>
    </row>
    <row r="76" spans="1:27" x14ac:dyDescent="0.25">
      <c r="A76" s="103">
        <v>72</v>
      </c>
      <c r="B76" s="32"/>
      <c r="C76" s="138"/>
      <c r="D76" s="55" t="str">
        <f>IF(C76="","",INDEX('Dokumentation (schlagbezogen)'!C:C,MATCH(C76,'Dokumentation (schlagbezogen)'!B:B,0)))</f>
        <v/>
      </c>
      <c r="E76" s="55" t="str">
        <f>IF(C76="","",IF(INDEX('Dokumentation (schlagbezogen)'!D:D,MATCH(C76,'Dokumentation (schlagbezogen)'!B:B,0))="","k.A.",INDEX('Dokumentation (schlagbezogen)'!D:D,MATCH(C76,'Dokumentation (schlagbezogen)'!B:B,0))))</f>
        <v/>
      </c>
      <c r="F76" s="55" t="str">
        <f>IF(C76="","",IF(E76="k.A.","Wert nicht ermittelt!",INDEX('Dokumentation (schlagbezogen)'!E:E,MATCH(C76,'Dokumentation (schlagbezogen)'!B:B,0))))</f>
        <v/>
      </c>
      <c r="G76" s="55" t="str">
        <f t="shared" si="12"/>
        <v/>
      </c>
      <c r="H76" s="30"/>
      <c r="I76" s="131" t="str">
        <f>IF(C76="","",IF(INDEX(Flächenverzeichnis!F:F,MATCH(C76,Flächenverzeichnis!A:A,0))="",30,IF(INDEX('P-Bedarfsermittlung'!D:D,MATCH(C76,'P-Bedarfsermittlung'!B:B,0))="A",30,IF(INDEX('P-Bedarfsermittlung'!D:D,MATCH(C76,'P-Bedarfsermittlung'!B:B,0))="B",20,10))))</f>
        <v/>
      </c>
      <c r="J76" s="132"/>
      <c r="K76" s="32"/>
      <c r="L76" s="31"/>
      <c r="M76" s="27" t="str">
        <f>IF(L76="","",IF(INDEX(Düngemittel!$D:$D,MATCH(Düngemaßnahmen!L76,Düngemittel!$B:$B,0))="",0,INDEX(Düngemittel!$D:$D,MATCH(Düngemaßnahmen!L76,Düngemittel!$B:$B,0))))</f>
        <v/>
      </c>
      <c r="N76" s="27" t="str">
        <f>IF(L76="","",IF(INDEX(Düngemittel!$F:$F,MATCH(Düngemaßnahmen!L76,Düngemittel!$B:$B,0))="","k.A.",INDEX(Düngemittel!$F:$F,MATCH(Düngemaßnahmen!L76,Düngemittel!$B:$B,0))))</f>
        <v/>
      </c>
      <c r="O76" s="27" t="str">
        <f>IF(L76="","",IF(INDEX(Düngemittel!$E:$E,MATCH(Düngemaßnahmen!L76,Düngemittel!$B:$B,0))="","k.A.",INDEX(Düngemittel!$E:$E,MATCH(Düngemaßnahmen!L76,Düngemittel!$B:$B,0))))</f>
        <v/>
      </c>
      <c r="P76" s="27" t="str">
        <f>IF(L76="","",IF(INDEX(Düngemittel!$G:$G,MATCH(Düngemaßnahmen!L76,Düngemittel!$B:$B,0))="",0,INDEX(Düngemittel!$G:$G,MATCH(Düngemaßnahmen!L76,Düngemittel!$B:$B,0))))</f>
        <v/>
      </c>
      <c r="Q76" s="140" t="str">
        <f t="shared" si="13"/>
        <v/>
      </c>
      <c r="R76" s="141" t="str">
        <f t="shared" si="14"/>
        <v/>
      </c>
      <c r="S76" s="25" t="str">
        <f t="shared" si="15"/>
        <v/>
      </c>
      <c r="T76" s="25" t="str">
        <f t="shared" si="11"/>
        <v/>
      </c>
      <c r="U76" s="25" t="str">
        <f t="shared" si="16"/>
        <v/>
      </c>
      <c r="V76" s="25" t="str">
        <f t="shared" si="17"/>
        <v/>
      </c>
      <c r="W76" s="25" t="str">
        <f t="shared" si="18"/>
        <v/>
      </c>
      <c r="X76" s="142"/>
      <c r="Y76" s="142"/>
      <c r="Z76" s="139" t="str">
        <f t="shared" si="19"/>
        <v/>
      </c>
      <c r="AA76" s="160" t="str">
        <f t="shared" si="20"/>
        <v/>
      </c>
    </row>
    <row r="77" spans="1:27" x14ac:dyDescent="0.25">
      <c r="A77" s="103">
        <v>73</v>
      </c>
      <c r="B77" s="32"/>
      <c r="C77" s="138"/>
      <c r="D77" s="55" t="str">
        <f>IF(C77="","",INDEX('Dokumentation (schlagbezogen)'!C:C,MATCH(C77,'Dokumentation (schlagbezogen)'!B:B,0)))</f>
        <v/>
      </c>
      <c r="E77" s="55" t="str">
        <f>IF(C77="","",IF(INDEX('Dokumentation (schlagbezogen)'!D:D,MATCH(C77,'Dokumentation (schlagbezogen)'!B:B,0))="","k.A.",INDEX('Dokumentation (schlagbezogen)'!D:D,MATCH(C77,'Dokumentation (schlagbezogen)'!B:B,0))))</f>
        <v/>
      </c>
      <c r="F77" s="55" t="str">
        <f>IF(C77="","",IF(E77="k.A.","Wert nicht ermittelt!",INDEX('Dokumentation (schlagbezogen)'!E:E,MATCH(C77,'Dokumentation (schlagbezogen)'!B:B,0))))</f>
        <v/>
      </c>
      <c r="G77" s="55" t="str">
        <f t="shared" si="12"/>
        <v/>
      </c>
      <c r="H77" s="30"/>
      <c r="I77" s="131" t="str">
        <f>IF(C77="","",IF(INDEX(Flächenverzeichnis!F:F,MATCH(C77,Flächenverzeichnis!A:A,0))="",30,IF(INDEX('P-Bedarfsermittlung'!D:D,MATCH(C77,'P-Bedarfsermittlung'!B:B,0))="A",30,IF(INDEX('P-Bedarfsermittlung'!D:D,MATCH(C77,'P-Bedarfsermittlung'!B:B,0))="B",20,10))))</f>
        <v/>
      </c>
      <c r="J77" s="132"/>
      <c r="K77" s="32"/>
      <c r="L77" s="31"/>
      <c r="M77" s="27" t="str">
        <f>IF(L77="","",IF(INDEX(Düngemittel!$D:$D,MATCH(Düngemaßnahmen!L77,Düngemittel!$B:$B,0))="",0,INDEX(Düngemittel!$D:$D,MATCH(Düngemaßnahmen!L77,Düngemittel!$B:$B,0))))</f>
        <v/>
      </c>
      <c r="N77" s="27" t="str">
        <f>IF(L77="","",IF(INDEX(Düngemittel!$F:$F,MATCH(Düngemaßnahmen!L77,Düngemittel!$B:$B,0))="","k.A.",INDEX(Düngemittel!$F:$F,MATCH(Düngemaßnahmen!L77,Düngemittel!$B:$B,0))))</f>
        <v/>
      </c>
      <c r="O77" s="27" t="str">
        <f>IF(L77="","",IF(INDEX(Düngemittel!$E:$E,MATCH(Düngemaßnahmen!L77,Düngemittel!$B:$B,0))="","k.A.",INDEX(Düngemittel!$E:$E,MATCH(Düngemaßnahmen!L77,Düngemittel!$B:$B,0))))</f>
        <v/>
      </c>
      <c r="P77" s="27" t="str">
        <f>IF(L77="","",IF(INDEX(Düngemittel!$G:$G,MATCH(Düngemaßnahmen!L77,Düngemittel!$B:$B,0))="",0,INDEX(Düngemittel!$G:$G,MATCH(Düngemaßnahmen!L77,Düngemittel!$B:$B,0))))</f>
        <v/>
      </c>
      <c r="Q77" s="140" t="str">
        <f t="shared" si="13"/>
        <v/>
      </c>
      <c r="R77" s="141" t="str">
        <f t="shared" si="14"/>
        <v/>
      </c>
      <c r="S77" s="25" t="str">
        <f t="shared" si="15"/>
        <v/>
      </c>
      <c r="T77" s="25" t="str">
        <f t="shared" si="11"/>
        <v/>
      </c>
      <c r="U77" s="25" t="str">
        <f t="shared" si="16"/>
        <v/>
      </c>
      <c r="V77" s="25" t="str">
        <f t="shared" si="17"/>
        <v/>
      </c>
      <c r="W77" s="25" t="str">
        <f t="shared" si="18"/>
        <v/>
      </c>
      <c r="X77" s="142"/>
      <c r="Y77" s="142"/>
      <c r="Z77" s="139" t="str">
        <f t="shared" si="19"/>
        <v/>
      </c>
      <c r="AA77" s="160" t="str">
        <f t="shared" si="20"/>
        <v/>
      </c>
    </row>
    <row r="78" spans="1:27" x14ac:dyDescent="0.25">
      <c r="A78" s="103">
        <v>74</v>
      </c>
      <c r="B78" s="32"/>
      <c r="C78" s="138"/>
      <c r="D78" s="55" t="str">
        <f>IF(C78="","",INDEX('Dokumentation (schlagbezogen)'!C:C,MATCH(C78,'Dokumentation (schlagbezogen)'!B:B,0)))</f>
        <v/>
      </c>
      <c r="E78" s="55" t="str">
        <f>IF(C78="","",IF(INDEX('Dokumentation (schlagbezogen)'!D:D,MATCH(C78,'Dokumentation (schlagbezogen)'!B:B,0))="","k.A.",INDEX('Dokumentation (schlagbezogen)'!D:D,MATCH(C78,'Dokumentation (schlagbezogen)'!B:B,0))))</f>
        <v/>
      </c>
      <c r="F78" s="55" t="str">
        <f>IF(C78="","",IF(E78="k.A.","Wert nicht ermittelt!",INDEX('Dokumentation (schlagbezogen)'!E:E,MATCH(C78,'Dokumentation (schlagbezogen)'!B:B,0))))</f>
        <v/>
      </c>
      <c r="G78" s="55" t="str">
        <f t="shared" si="12"/>
        <v/>
      </c>
      <c r="H78" s="30"/>
      <c r="I78" s="131" t="str">
        <f>IF(C78="","",IF(INDEX(Flächenverzeichnis!F:F,MATCH(C78,Flächenverzeichnis!A:A,0))="",30,IF(INDEX('P-Bedarfsermittlung'!D:D,MATCH(C78,'P-Bedarfsermittlung'!B:B,0))="A",30,IF(INDEX('P-Bedarfsermittlung'!D:D,MATCH(C78,'P-Bedarfsermittlung'!B:B,0))="B",20,10))))</f>
        <v/>
      </c>
      <c r="J78" s="132"/>
      <c r="K78" s="32"/>
      <c r="L78" s="31"/>
      <c r="M78" s="27" t="str">
        <f>IF(L78="","",IF(INDEX(Düngemittel!$D:$D,MATCH(Düngemaßnahmen!L78,Düngemittel!$B:$B,0))="",0,INDEX(Düngemittel!$D:$D,MATCH(Düngemaßnahmen!L78,Düngemittel!$B:$B,0))))</f>
        <v/>
      </c>
      <c r="N78" s="27" t="str">
        <f>IF(L78="","",IF(INDEX(Düngemittel!$F:$F,MATCH(Düngemaßnahmen!L78,Düngemittel!$B:$B,0))="","k.A.",INDEX(Düngemittel!$F:$F,MATCH(Düngemaßnahmen!L78,Düngemittel!$B:$B,0))))</f>
        <v/>
      </c>
      <c r="O78" s="27" t="str">
        <f>IF(L78="","",IF(INDEX(Düngemittel!$E:$E,MATCH(Düngemaßnahmen!L78,Düngemittel!$B:$B,0))="","k.A.",INDEX(Düngemittel!$E:$E,MATCH(Düngemaßnahmen!L78,Düngemittel!$B:$B,0))))</f>
        <v/>
      </c>
      <c r="P78" s="27" t="str">
        <f>IF(L78="","",IF(INDEX(Düngemittel!$G:$G,MATCH(Düngemaßnahmen!L78,Düngemittel!$B:$B,0))="",0,INDEX(Düngemittel!$G:$G,MATCH(Düngemaßnahmen!L78,Düngemittel!$B:$B,0))))</f>
        <v/>
      </c>
      <c r="Q78" s="140" t="str">
        <f t="shared" si="13"/>
        <v/>
      </c>
      <c r="R78" s="141" t="str">
        <f t="shared" si="14"/>
        <v/>
      </c>
      <c r="S78" s="25" t="str">
        <f t="shared" si="15"/>
        <v/>
      </c>
      <c r="T78" s="25" t="str">
        <f t="shared" si="11"/>
        <v/>
      </c>
      <c r="U78" s="25" t="str">
        <f t="shared" si="16"/>
        <v/>
      </c>
      <c r="V78" s="25" t="str">
        <f t="shared" si="17"/>
        <v/>
      </c>
      <c r="W78" s="25" t="str">
        <f t="shared" si="18"/>
        <v/>
      </c>
      <c r="X78" s="142"/>
      <c r="Y78" s="142"/>
      <c r="Z78" s="139" t="str">
        <f t="shared" si="19"/>
        <v/>
      </c>
      <c r="AA78" s="160" t="str">
        <f t="shared" si="20"/>
        <v/>
      </c>
    </row>
    <row r="79" spans="1:27" x14ac:dyDescent="0.25">
      <c r="A79" s="103">
        <v>75</v>
      </c>
      <c r="B79" s="32"/>
      <c r="C79" s="138"/>
      <c r="D79" s="55" t="str">
        <f>IF(C79="","",INDEX('Dokumentation (schlagbezogen)'!C:C,MATCH(C79,'Dokumentation (schlagbezogen)'!B:B,0)))</f>
        <v/>
      </c>
      <c r="E79" s="55" t="str">
        <f>IF(C79="","",IF(INDEX('Dokumentation (schlagbezogen)'!D:D,MATCH(C79,'Dokumentation (schlagbezogen)'!B:B,0))="","k.A.",INDEX('Dokumentation (schlagbezogen)'!D:D,MATCH(C79,'Dokumentation (schlagbezogen)'!B:B,0))))</f>
        <v/>
      </c>
      <c r="F79" s="55" t="str">
        <f>IF(C79="","",IF(E79="k.A.","Wert nicht ermittelt!",INDEX('Dokumentation (schlagbezogen)'!E:E,MATCH(C79,'Dokumentation (schlagbezogen)'!B:B,0))))</f>
        <v/>
      </c>
      <c r="G79" s="55" t="str">
        <f t="shared" si="12"/>
        <v/>
      </c>
      <c r="H79" s="30"/>
      <c r="I79" s="131" t="str">
        <f>IF(C79="","",IF(INDEX(Flächenverzeichnis!F:F,MATCH(C79,Flächenverzeichnis!A:A,0))="",30,IF(INDEX('P-Bedarfsermittlung'!D:D,MATCH(C79,'P-Bedarfsermittlung'!B:B,0))="A",30,IF(INDEX('P-Bedarfsermittlung'!D:D,MATCH(C79,'P-Bedarfsermittlung'!B:B,0))="B",20,10))))</f>
        <v/>
      </c>
      <c r="J79" s="132"/>
      <c r="K79" s="32"/>
      <c r="L79" s="31"/>
      <c r="M79" s="27" t="str">
        <f>IF(L79="","",IF(INDEX(Düngemittel!$D:$D,MATCH(Düngemaßnahmen!L79,Düngemittel!$B:$B,0))="",0,INDEX(Düngemittel!$D:$D,MATCH(Düngemaßnahmen!L79,Düngemittel!$B:$B,0))))</f>
        <v/>
      </c>
      <c r="N79" s="27" t="str">
        <f>IF(L79="","",IF(INDEX(Düngemittel!$F:$F,MATCH(Düngemaßnahmen!L79,Düngemittel!$B:$B,0))="","k.A.",INDEX(Düngemittel!$F:$F,MATCH(Düngemaßnahmen!L79,Düngemittel!$B:$B,0))))</f>
        <v/>
      </c>
      <c r="O79" s="27" t="str">
        <f>IF(L79="","",IF(INDEX(Düngemittel!$E:$E,MATCH(Düngemaßnahmen!L79,Düngemittel!$B:$B,0))="","k.A.",INDEX(Düngemittel!$E:$E,MATCH(Düngemaßnahmen!L79,Düngemittel!$B:$B,0))))</f>
        <v/>
      </c>
      <c r="P79" s="27" t="str">
        <f>IF(L79="","",IF(INDEX(Düngemittel!$G:$G,MATCH(Düngemaßnahmen!L79,Düngemittel!$B:$B,0))="",0,INDEX(Düngemittel!$G:$G,MATCH(Düngemaßnahmen!L79,Düngemittel!$B:$B,0))))</f>
        <v/>
      </c>
      <c r="Q79" s="140" t="str">
        <f t="shared" si="13"/>
        <v/>
      </c>
      <c r="R79" s="141" t="str">
        <f t="shared" si="14"/>
        <v/>
      </c>
      <c r="S79" s="25" t="str">
        <f t="shared" si="15"/>
        <v/>
      </c>
      <c r="T79" s="25" t="str">
        <f t="shared" si="11"/>
        <v/>
      </c>
      <c r="U79" s="25" t="str">
        <f t="shared" si="16"/>
        <v/>
      </c>
      <c r="V79" s="25" t="str">
        <f t="shared" si="17"/>
        <v/>
      </c>
      <c r="W79" s="25" t="str">
        <f t="shared" si="18"/>
        <v/>
      </c>
      <c r="X79" s="142"/>
      <c r="Y79" s="142"/>
      <c r="Z79" s="139" t="str">
        <f t="shared" si="19"/>
        <v/>
      </c>
      <c r="AA79" s="160" t="str">
        <f t="shared" si="20"/>
        <v/>
      </c>
    </row>
    <row r="80" spans="1:27" x14ac:dyDescent="0.25">
      <c r="A80" s="103">
        <v>76</v>
      </c>
      <c r="B80" s="32"/>
      <c r="C80" s="138"/>
      <c r="D80" s="55" t="str">
        <f>IF(C80="","",INDEX('Dokumentation (schlagbezogen)'!C:C,MATCH(C80,'Dokumentation (schlagbezogen)'!B:B,0)))</f>
        <v/>
      </c>
      <c r="E80" s="55" t="str">
        <f>IF(C80="","",IF(INDEX('Dokumentation (schlagbezogen)'!D:D,MATCH(C80,'Dokumentation (schlagbezogen)'!B:B,0))="","k.A.",INDEX('Dokumentation (schlagbezogen)'!D:D,MATCH(C80,'Dokumentation (schlagbezogen)'!B:B,0))))</f>
        <v/>
      </c>
      <c r="F80" s="55" t="str">
        <f>IF(C80="","",IF(E80="k.A.","Wert nicht ermittelt!",INDEX('Dokumentation (schlagbezogen)'!E:E,MATCH(C80,'Dokumentation (schlagbezogen)'!B:B,0))))</f>
        <v/>
      </c>
      <c r="G80" s="55" t="str">
        <f t="shared" si="12"/>
        <v/>
      </c>
      <c r="H80" s="30"/>
      <c r="I80" s="131" t="str">
        <f>IF(C80="","",IF(INDEX(Flächenverzeichnis!F:F,MATCH(C80,Flächenverzeichnis!A:A,0))="",30,IF(INDEX('P-Bedarfsermittlung'!D:D,MATCH(C80,'P-Bedarfsermittlung'!B:B,0))="A",30,IF(INDEX('P-Bedarfsermittlung'!D:D,MATCH(C80,'P-Bedarfsermittlung'!B:B,0))="B",20,10))))</f>
        <v/>
      </c>
      <c r="J80" s="132"/>
      <c r="K80" s="32"/>
      <c r="L80" s="31"/>
      <c r="M80" s="27" t="str">
        <f>IF(L80="","",IF(INDEX(Düngemittel!$D:$D,MATCH(Düngemaßnahmen!L80,Düngemittel!$B:$B,0))="",0,INDEX(Düngemittel!$D:$D,MATCH(Düngemaßnahmen!L80,Düngemittel!$B:$B,0))))</f>
        <v/>
      </c>
      <c r="N80" s="27" t="str">
        <f>IF(L80="","",IF(INDEX(Düngemittel!$F:$F,MATCH(Düngemaßnahmen!L80,Düngemittel!$B:$B,0))="","k.A.",INDEX(Düngemittel!$F:$F,MATCH(Düngemaßnahmen!L80,Düngemittel!$B:$B,0))))</f>
        <v/>
      </c>
      <c r="O80" s="27" t="str">
        <f>IF(L80="","",IF(INDEX(Düngemittel!$E:$E,MATCH(Düngemaßnahmen!L80,Düngemittel!$B:$B,0))="","k.A.",INDEX(Düngemittel!$E:$E,MATCH(Düngemaßnahmen!L80,Düngemittel!$B:$B,0))))</f>
        <v/>
      </c>
      <c r="P80" s="27" t="str">
        <f>IF(L80="","",IF(INDEX(Düngemittel!$G:$G,MATCH(Düngemaßnahmen!L80,Düngemittel!$B:$B,0))="",0,INDEX(Düngemittel!$G:$G,MATCH(Düngemaßnahmen!L80,Düngemittel!$B:$B,0))))</f>
        <v/>
      </c>
      <c r="Q80" s="140" t="str">
        <f t="shared" si="13"/>
        <v/>
      </c>
      <c r="R80" s="141" t="str">
        <f t="shared" si="14"/>
        <v/>
      </c>
      <c r="S80" s="25" t="str">
        <f t="shared" si="15"/>
        <v/>
      </c>
      <c r="T80" s="25" t="str">
        <f t="shared" si="11"/>
        <v/>
      </c>
      <c r="U80" s="25" t="str">
        <f t="shared" si="16"/>
        <v/>
      </c>
      <c r="V80" s="25" t="str">
        <f t="shared" si="17"/>
        <v/>
      </c>
      <c r="W80" s="25" t="str">
        <f t="shared" si="18"/>
        <v/>
      </c>
      <c r="X80" s="142"/>
      <c r="Y80" s="142"/>
      <c r="Z80" s="139" t="str">
        <f t="shared" si="19"/>
        <v/>
      </c>
      <c r="AA80" s="160" t="str">
        <f t="shared" si="20"/>
        <v/>
      </c>
    </row>
    <row r="81" spans="1:27" x14ac:dyDescent="0.25">
      <c r="A81" s="103">
        <v>77</v>
      </c>
      <c r="B81" s="32"/>
      <c r="C81" s="138"/>
      <c r="D81" s="55" t="str">
        <f>IF(C81="","",INDEX('Dokumentation (schlagbezogen)'!C:C,MATCH(C81,'Dokumentation (schlagbezogen)'!B:B,0)))</f>
        <v/>
      </c>
      <c r="E81" s="55" t="str">
        <f>IF(C81="","",IF(INDEX('Dokumentation (schlagbezogen)'!D:D,MATCH(C81,'Dokumentation (schlagbezogen)'!B:B,0))="","k.A.",INDEX('Dokumentation (schlagbezogen)'!D:D,MATCH(C81,'Dokumentation (schlagbezogen)'!B:B,0))))</f>
        <v/>
      </c>
      <c r="F81" s="55" t="str">
        <f>IF(C81="","",IF(E81="k.A.","Wert nicht ermittelt!",INDEX('Dokumentation (schlagbezogen)'!E:E,MATCH(C81,'Dokumentation (schlagbezogen)'!B:B,0))))</f>
        <v/>
      </c>
      <c r="G81" s="55" t="str">
        <f t="shared" si="12"/>
        <v/>
      </c>
      <c r="H81" s="30"/>
      <c r="I81" s="131" t="str">
        <f>IF(C81="","",IF(INDEX(Flächenverzeichnis!F:F,MATCH(C81,Flächenverzeichnis!A:A,0))="",30,IF(INDEX('P-Bedarfsermittlung'!D:D,MATCH(C81,'P-Bedarfsermittlung'!B:B,0))="A",30,IF(INDEX('P-Bedarfsermittlung'!D:D,MATCH(C81,'P-Bedarfsermittlung'!B:B,0))="B",20,10))))</f>
        <v/>
      </c>
      <c r="J81" s="132"/>
      <c r="K81" s="32"/>
      <c r="L81" s="31"/>
      <c r="M81" s="27" t="str">
        <f>IF(L81="","",IF(INDEX(Düngemittel!$D:$D,MATCH(Düngemaßnahmen!L81,Düngemittel!$B:$B,0))="",0,INDEX(Düngemittel!$D:$D,MATCH(Düngemaßnahmen!L81,Düngemittel!$B:$B,0))))</f>
        <v/>
      </c>
      <c r="N81" s="27" t="str">
        <f>IF(L81="","",IF(INDEX(Düngemittel!$F:$F,MATCH(Düngemaßnahmen!L81,Düngemittel!$B:$B,0))="","k.A.",INDEX(Düngemittel!$F:$F,MATCH(Düngemaßnahmen!L81,Düngemittel!$B:$B,0))))</f>
        <v/>
      </c>
      <c r="O81" s="27" t="str">
        <f>IF(L81="","",IF(INDEX(Düngemittel!$E:$E,MATCH(Düngemaßnahmen!L81,Düngemittel!$B:$B,0))="","k.A.",INDEX(Düngemittel!$E:$E,MATCH(Düngemaßnahmen!L81,Düngemittel!$B:$B,0))))</f>
        <v/>
      </c>
      <c r="P81" s="27" t="str">
        <f>IF(L81="","",IF(INDEX(Düngemittel!$G:$G,MATCH(Düngemaßnahmen!L81,Düngemittel!$B:$B,0))="",0,INDEX(Düngemittel!$G:$G,MATCH(Düngemaßnahmen!L81,Düngemittel!$B:$B,0))))</f>
        <v/>
      </c>
      <c r="Q81" s="140" t="str">
        <f t="shared" si="13"/>
        <v/>
      </c>
      <c r="R81" s="141" t="str">
        <f t="shared" si="14"/>
        <v/>
      </c>
      <c r="S81" s="25" t="str">
        <f t="shared" si="15"/>
        <v/>
      </c>
      <c r="T81" s="25" t="str">
        <f t="shared" si="11"/>
        <v/>
      </c>
      <c r="U81" s="25" t="str">
        <f t="shared" si="16"/>
        <v/>
      </c>
      <c r="V81" s="25" t="str">
        <f t="shared" si="17"/>
        <v/>
      </c>
      <c r="W81" s="25" t="str">
        <f t="shared" si="18"/>
        <v/>
      </c>
      <c r="X81" s="142"/>
      <c r="Y81" s="142"/>
      <c r="Z81" s="139" t="str">
        <f t="shared" si="19"/>
        <v/>
      </c>
      <c r="AA81" s="160" t="str">
        <f t="shared" si="20"/>
        <v/>
      </c>
    </row>
    <row r="82" spans="1:27" x14ac:dyDescent="0.25">
      <c r="A82" s="103">
        <v>78</v>
      </c>
      <c r="B82" s="32"/>
      <c r="C82" s="138"/>
      <c r="D82" s="55" t="str">
        <f>IF(C82="","",INDEX('Dokumentation (schlagbezogen)'!C:C,MATCH(C82,'Dokumentation (schlagbezogen)'!B:B,0)))</f>
        <v/>
      </c>
      <c r="E82" s="55" t="str">
        <f>IF(C82="","",IF(INDEX('Dokumentation (schlagbezogen)'!D:D,MATCH(C82,'Dokumentation (schlagbezogen)'!B:B,0))="","k.A.",INDEX('Dokumentation (schlagbezogen)'!D:D,MATCH(C82,'Dokumentation (schlagbezogen)'!B:B,0))))</f>
        <v/>
      </c>
      <c r="F82" s="55" t="str">
        <f>IF(C82="","",IF(E82="k.A.","Wert nicht ermittelt!",INDEX('Dokumentation (schlagbezogen)'!E:E,MATCH(C82,'Dokumentation (schlagbezogen)'!B:B,0))))</f>
        <v/>
      </c>
      <c r="G82" s="55" t="str">
        <f t="shared" si="12"/>
        <v/>
      </c>
      <c r="H82" s="30"/>
      <c r="I82" s="131" t="str">
        <f>IF(C82="","",IF(INDEX(Flächenverzeichnis!F:F,MATCH(C82,Flächenverzeichnis!A:A,0))="",30,IF(INDEX('P-Bedarfsermittlung'!D:D,MATCH(C82,'P-Bedarfsermittlung'!B:B,0))="A",30,IF(INDEX('P-Bedarfsermittlung'!D:D,MATCH(C82,'P-Bedarfsermittlung'!B:B,0))="B",20,10))))</f>
        <v/>
      </c>
      <c r="J82" s="132"/>
      <c r="K82" s="32"/>
      <c r="L82" s="31"/>
      <c r="M82" s="27" t="str">
        <f>IF(L82="","",IF(INDEX(Düngemittel!$D:$D,MATCH(Düngemaßnahmen!L82,Düngemittel!$B:$B,0))="",0,INDEX(Düngemittel!$D:$D,MATCH(Düngemaßnahmen!L82,Düngemittel!$B:$B,0))))</f>
        <v/>
      </c>
      <c r="N82" s="27" t="str">
        <f>IF(L82="","",IF(INDEX(Düngemittel!$F:$F,MATCH(Düngemaßnahmen!L82,Düngemittel!$B:$B,0))="","k.A.",INDEX(Düngemittel!$F:$F,MATCH(Düngemaßnahmen!L82,Düngemittel!$B:$B,0))))</f>
        <v/>
      </c>
      <c r="O82" s="27" t="str">
        <f>IF(L82="","",IF(INDEX(Düngemittel!$E:$E,MATCH(Düngemaßnahmen!L82,Düngemittel!$B:$B,0))="","k.A.",INDEX(Düngemittel!$E:$E,MATCH(Düngemaßnahmen!L82,Düngemittel!$B:$B,0))))</f>
        <v/>
      </c>
      <c r="P82" s="27" t="str">
        <f>IF(L82="","",IF(INDEX(Düngemittel!$G:$G,MATCH(Düngemaßnahmen!L82,Düngemittel!$B:$B,0))="",0,INDEX(Düngemittel!$G:$G,MATCH(Düngemaßnahmen!L82,Düngemittel!$B:$B,0))))</f>
        <v/>
      </c>
      <c r="Q82" s="140" t="str">
        <f t="shared" si="13"/>
        <v/>
      </c>
      <c r="R82" s="141" t="str">
        <f t="shared" si="14"/>
        <v/>
      </c>
      <c r="S82" s="25" t="str">
        <f t="shared" si="15"/>
        <v/>
      </c>
      <c r="T82" s="25" t="str">
        <f t="shared" si="11"/>
        <v/>
      </c>
      <c r="U82" s="25" t="str">
        <f t="shared" si="16"/>
        <v/>
      </c>
      <c r="V82" s="25" t="str">
        <f t="shared" si="17"/>
        <v/>
      </c>
      <c r="W82" s="25" t="str">
        <f t="shared" si="18"/>
        <v/>
      </c>
      <c r="X82" s="142"/>
      <c r="Y82" s="142"/>
      <c r="Z82" s="139" t="str">
        <f t="shared" si="19"/>
        <v/>
      </c>
      <c r="AA82" s="160" t="str">
        <f t="shared" si="20"/>
        <v/>
      </c>
    </row>
    <row r="83" spans="1:27" x14ac:dyDescent="0.25">
      <c r="A83" s="103">
        <v>79</v>
      </c>
      <c r="B83" s="32"/>
      <c r="C83" s="138"/>
      <c r="D83" s="55" t="str">
        <f>IF(C83="","",INDEX('Dokumentation (schlagbezogen)'!C:C,MATCH(C83,'Dokumentation (schlagbezogen)'!B:B,0)))</f>
        <v/>
      </c>
      <c r="E83" s="55" t="str">
        <f>IF(C83="","",IF(INDEX('Dokumentation (schlagbezogen)'!D:D,MATCH(C83,'Dokumentation (schlagbezogen)'!B:B,0))="","k.A.",INDEX('Dokumentation (schlagbezogen)'!D:D,MATCH(C83,'Dokumentation (schlagbezogen)'!B:B,0))))</f>
        <v/>
      </c>
      <c r="F83" s="55" t="str">
        <f>IF(C83="","",IF(E83="k.A.","Wert nicht ermittelt!",INDEX('Dokumentation (schlagbezogen)'!E:E,MATCH(C83,'Dokumentation (schlagbezogen)'!B:B,0))))</f>
        <v/>
      </c>
      <c r="G83" s="55" t="str">
        <f t="shared" si="12"/>
        <v/>
      </c>
      <c r="H83" s="30"/>
      <c r="I83" s="131" t="str">
        <f>IF(C83="","",IF(INDEX(Flächenverzeichnis!F:F,MATCH(C83,Flächenverzeichnis!A:A,0))="",30,IF(INDEX('P-Bedarfsermittlung'!D:D,MATCH(C83,'P-Bedarfsermittlung'!B:B,0))="A",30,IF(INDEX('P-Bedarfsermittlung'!D:D,MATCH(C83,'P-Bedarfsermittlung'!B:B,0))="B",20,10))))</f>
        <v/>
      </c>
      <c r="J83" s="132"/>
      <c r="K83" s="32"/>
      <c r="L83" s="31"/>
      <c r="M83" s="27" t="str">
        <f>IF(L83="","",IF(INDEX(Düngemittel!$D:$D,MATCH(Düngemaßnahmen!L83,Düngemittel!$B:$B,0))="",0,INDEX(Düngemittel!$D:$D,MATCH(Düngemaßnahmen!L83,Düngemittel!$B:$B,0))))</f>
        <v/>
      </c>
      <c r="N83" s="27" t="str">
        <f>IF(L83="","",IF(INDEX(Düngemittel!$F:$F,MATCH(Düngemaßnahmen!L83,Düngemittel!$B:$B,0))="","k.A.",INDEX(Düngemittel!$F:$F,MATCH(Düngemaßnahmen!L83,Düngemittel!$B:$B,0))))</f>
        <v/>
      </c>
      <c r="O83" s="27" t="str">
        <f>IF(L83="","",IF(INDEX(Düngemittel!$E:$E,MATCH(Düngemaßnahmen!L83,Düngemittel!$B:$B,0))="","k.A.",INDEX(Düngemittel!$E:$E,MATCH(Düngemaßnahmen!L83,Düngemittel!$B:$B,0))))</f>
        <v/>
      </c>
      <c r="P83" s="27" t="str">
        <f>IF(L83="","",IF(INDEX(Düngemittel!$G:$G,MATCH(Düngemaßnahmen!L83,Düngemittel!$B:$B,0))="",0,INDEX(Düngemittel!$G:$G,MATCH(Düngemaßnahmen!L83,Düngemittel!$B:$B,0))))</f>
        <v/>
      </c>
      <c r="Q83" s="140" t="str">
        <f t="shared" si="13"/>
        <v/>
      </c>
      <c r="R83" s="141" t="str">
        <f t="shared" si="14"/>
        <v/>
      </c>
      <c r="S83" s="25" t="str">
        <f t="shared" si="15"/>
        <v/>
      </c>
      <c r="T83" s="25" t="str">
        <f t="shared" si="11"/>
        <v/>
      </c>
      <c r="U83" s="25" t="str">
        <f t="shared" si="16"/>
        <v/>
      </c>
      <c r="V83" s="25" t="str">
        <f t="shared" si="17"/>
        <v/>
      </c>
      <c r="W83" s="25" t="str">
        <f t="shared" si="18"/>
        <v/>
      </c>
      <c r="X83" s="142"/>
      <c r="Y83" s="142"/>
      <c r="Z83" s="139" t="str">
        <f t="shared" si="19"/>
        <v/>
      </c>
      <c r="AA83" s="160" t="str">
        <f t="shared" si="20"/>
        <v/>
      </c>
    </row>
    <row r="84" spans="1:27" x14ac:dyDescent="0.25">
      <c r="A84" s="103">
        <v>80</v>
      </c>
      <c r="B84" s="32"/>
      <c r="C84" s="138"/>
      <c r="D84" s="55" t="str">
        <f>IF(C84="","",INDEX('Dokumentation (schlagbezogen)'!C:C,MATCH(C84,'Dokumentation (schlagbezogen)'!B:B,0)))</f>
        <v/>
      </c>
      <c r="E84" s="55" t="str">
        <f>IF(C84="","",IF(INDEX('Dokumentation (schlagbezogen)'!D:D,MATCH(C84,'Dokumentation (schlagbezogen)'!B:B,0))="","k.A.",INDEX('Dokumentation (schlagbezogen)'!D:D,MATCH(C84,'Dokumentation (schlagbezogen)'!B:B,0))))</f>
        <v/>
      </c>
      <c r="F84" s="55" t="str">
        <f>IF(C84="","",IF(E84="k.A.","Wert nicht ermittelt!",INDEX('Dokumentation (schlagbezogen)'!E:E,MATCH(C84,'Dokumentation (schlagbezogen)'!B:B,0))))</f>
        <v/>
      </c>
      <c r="G84" s="55" t="str">
        <f t="shared" si="12"/>
        <v/>
      </c>
      <c r="H84" s="30"/>
      <c r="I84" s="131" t="str">
        <f>IF(C84="","",IF(INDEX(Flächenverzeichnis!F:F,MATCH(C84,Flächenverzeichnis!A:A,0))="",30,IF(INDEX('P-Bedarfsermittlung'!D:D,MATCH(C84,'P-Bedarfsermittlung'!B:B,0))="A",30,IF(INDEX('P-Bedarfsermittlung'!D:D,MATCH(C84,'P-Bedarfsermittlung'!B:B,0))="B",20,10))))</f>
        <v/>
      </c>
      <c r="J84" s="132"/>
      <c r="K84" s="32"/>
      <c r="L84" s="31"/>
      <c r="M84" s="27" t="str">
        <f>IF(L84="","",IF(INDEX(Düngemittel!$D:$D,MATCH(Düngemaßnahmen!L84,Düngemittel!$B:$B,0))="",0,INDEX(Düngemittel!$D:$D,MATCH(Düngemaßnahmen!L84,Düngemittel!$B:$B,0))))</f>
        <v/>
      </c>
      <c r="N84" s="27" t="str">
        <f>IF(L84="","",IF(INDEX(Düngemittel!$F:$F,MATCH(Düngemaßnahmen!L84,Düngemittel!$B:$B,0))="","k.A.",INDEX(Düngemittel!$F:$F,MATCH(Düngemaßnahmen!L84,Düngemittel!$B:$B,0))))</f>
        <v/>
      </c>
      <c r="O84" s="27" t="str">
        <f>IF(L84="","",IF(INDEX(Düngemittel!$E:$E,MATCH(Düngemaßnahmen!L84,Düngemittel!$B:$B,0))="","k.A.",INDEX(Düngemittel!$E:$E,MATCH(Düngemaßnahmen!L84,Düngemittel!$B:$B,0))))</f>
        <v/>
      </c>
      <c r="P84" s="27" t="str">
        <f>IF(L84="","",IF(INDEX(Düngemittel!$G:$G,MATCH(Düngemaßnahmen!L84,Düngemittel!$B:$B,0))="",0,INDEX(Düngemittel!$G:$G,MATCH(Düngemaßnahmen!L84,Düngemittel!$B:$B,0))))</f>
        <v/>
      </c>
      <c r="Q84" s="140" t="str">
        <f t="shared" si="13"/>
        <v/>
      </c>
      <c r="R84" s="141" t="str">
        <f t="shared" si="14"/>
        <v/>
      </c>
      <c r="S84" s="25" t="str">
        <f t="shared" si="15"/>
        <v/>
      </c>
      <c r="T84" s="25" t="str">
        <f t="shared" si="11"/>
        <v/>
      </c>
      <c r="U84" s="25" t="str">
        <f t="shared" si="16"/>
        <v/>
      </c>
      <c r="V84" s="25" t="str">
        <f t="shared" si="17"/>
        <v/>
      </c>
      <c r="W84" s="25" t="str">
        <f t="shared" si="18"/>
        <v/>
      </c>
      <c r="X84" s="142"/>
      <c r="Y84" s="142"/>
      <c r="Z84" s="139" t="str">
        <f t="shared" si="19"/>
        <v/>
      </c>
      <c r="AA84" s="160" t="str">
        <f t="shared" si="20"/>
        <v/>
      </c>
    </row>
    <row r="85" spans="1:27" x14ac:dyDescent="0.25">
      <c r="A85" s="103">
        <v>81</v>
      </c>
      <c r="B85" s="32"/>
      <c r="C85" s="138"/>
      <c r="D85" s="55" t="str">
        <f>IF(C85="","",INDEX('Dokumentation (schlagbezogen)'!C:C,MATCH(C85,'Dokumentation (schlagbezogen)'!B:B,0)))</f>
        <v/>
      </c>
      <c r="E85" s="55" t="str">
        <f>IF(C85="","",IF(INDEX('Dokumentation (schlagbezogen)'!D:D,MATCH(C85,'Dokumentation (schlagbezogen)'!B:B,0))="","k.A.",INDEX('Dokumentation (schlagbezogen)'!D:D,MATCH(C85,'Dokumentation (schlagbezogen)'!B:B,0))))</f>
        <v/>
      </c>
      <c r="F85" s="55" t="str">
        <f>IF(C85="","",IF(E85="k.A.","Wert nicht ermittelt!",INDEX('Dokumentation (schlagbezogen)'!E:E,MATCH(C85,'Dokumentation (schlagbezogen)'!B:B,0))))</f>
        <v/>
      </c>
      <c r="G85" s="55" t="str">
        <f t="shared" si="12"/>
        <v/>
      </c>
      <c r="H85" s="30"/>
      <c r="I85" s="131" t="str">
        <f>IF(C85="","",IF(INDEX(Flächenverzeichnis!F:F,MATCH(C85,Flächenverzeichnis!A:A,0))="",30,IF(INDEX('P-Bedarfsermittlung'!D:D,MATCH(C85,'P-Bedarfsermittlung'!B:B,0))="A",30,IF(INDEX('P-Bedarfsermittlung'!D:D,MATCH(C85,'P-Bedarfsermittlung'!B:B,0))="B",20,10))))</f>
        <v/>
      </c>
      <c r="J85" s="132"/>
      <c r="K85" s="32"/>
      <c r="L85" s="31"/>
      <c r="M85" s="27" t="str">
        <f>IF(L85="","",IF(INDEX(Düngemittel!$D:$D,MATCH(Düngemaßnahmen!L85,Düngemittel!$B:$B,0))="",0,INDEX(Düngemittel!$D:$D,MATCH(Düngemaßnahmen!L85,Düngemittel!$B:$B,0))))</f>
        <v/>
      </c>
      <c r="N85" s="27" t="str">
        <f>IF(L85="","",IF(INDEX(Düngemittel!$F:$F,MATCH(Düngemaßnahmen!L85,Düngemittel!$B:$B,0))="","k.A.",INDEX(Düngemittel!$F:$F,MATCH(Düngemaßnahmen!L85,Düngemittel!$B:$B,0))))</f>
        <v/>
      </c>
      <c r="O85" s="27" t="str">
        <f>IF(L85="","",IF(INDEX(Düngemittel!$E:$E,MATCH(Düngemaßnahmen!L85,Düngemittel!$B:$B,0))="","k.A.",INDEX(Düngemittel!$E:$E,MATCH(Düngemaßnahmen!L85,Düngemittel!$B:$B,0))))</f>
        <v/>
      </c>
      <c r="P85" s="27" t="str">
        <f>IF(L85="","",IF(INDEX(Düngemittel!$G:$G,MATCH(Düngemaßnahmen!L85,Düngemittel!$B:$B,0))="",0,INDEX(Düngemittel!$G:$G,MATCH(Düngemaßnahmen!L85,Düngemittel!$B:$B,0))))</f>
        <v/>
      </c>
      <c r="Q85" s="140" t="str">
        <f t="shared" si="13"/>
        <v/>
      </c>
      <c r="R85" s="141" t="str">
        <f t="shared" si="14"/>
        <v/>
      </c>
      <c r="S85" s="25" t="str">
        <f t="shared" si="15"/>
        <v/>
      </c>
      <c r="T85" s="25" t="str">
        <f t="shared" si="11"/>
        <v/>
      </c>
      <c r="U85" s="25" t="str">
        <f t="shared" si="16"/>
        <v/>
      </c>
      <c r="V85" s="25" t="str">
        <f t="shared" si="17"/>
        <v/>
      </c>
      <c r="W85" s="25" t="str">
        <f t="shared" si="18"/>
        <v/>
      </c>
      <c r="X85" s="142"/>
      <c r="Y85" s="142"/>
      <c r="Z85" s="139" t="str">
        <f t="shared" si="19"/>
        <v/>
      </c>
      <c r="AA85" s="160" t="str">
        <f t="shared" si="20"/>
        <v/>
      </c>
    </row>
    <row r="86" spans="1:27" x14ac:dyDescent="0.25">
      <c r="A86" s="103">
        <v>82</v>
      </c>
      <c r="B86" s="32"/>
      <c r="C86" s="138"/>
      <c r="D86" s="55" t="str">
        <f>IF(C86="","",INDEX('Dokumentation (schlagbezogen)'!C:C,MATCH(C86,'Dokumentation (schlagbezogen)'!B:B,0)))</f>
        <v/>
      </c>
      <c r="E86" s="55" t="str">
        <f>IF(C86="","",IF(INDEX('Dokumentation (schlagbezogen)'!D:D,MATCH(C86,'Dokumentation (schlagbezogen)'!B:B,0))="","k.A.",INDEX('Dokumentation (schlagbezogen)'!D:D,MATCH(C86,'Dokumentation (schlagbezogen)'!B:B,0))))</f>
        <v/>
      </c>
      <c r="F86" s="55" t="str">
        <f>IF(C86="","",IF(E86="k.A.","Wert nicht ermittelt!",INDEX('Dokumentation (schlagbezogen)'!E:E,MATCH(C86,'Dokumentation (schlagbezogen)'!B:B,0))))</f>
        <v/>
      </c>
      <c r="G86" s="55" t="str">
        <f t="shared" si="12"/>
        <v/>
      </c>
      <c r="H86" s="30"/>
      <c r="I86" s="131" t="str">
        <f>IF(C86="","",IF(INDEX(Flächenverzeichnis!F:F,MATCH(C86,Flächenverzeichnis!A:A,0))="",30,IF(INDEX('P-Bedarfsermittlung'!D:D,MATCH(C86,'P-Bedarfsermittlung'!B:B,0))="A",30,IF(INDEX('P-Bedarfsermittlung'!D:D,MATCH(C86,'P-Bedarfsermittlung'!B:B,0))="B",20,10))))</f>
        <v/>
      </c>
      <c r="J86" s="132"/>
      <c r="K86" s="32"/>
      <c r="L86" s="31"/>
      <c r="M86" s="27" t="str">
        <f>IF(L86="","",IF(INDEX(Düngemittel!$D:$D,MATCH(Düngemaßnahmen!L86,Düngemittel!$B:$B,0))="",0,INDEX(Düngemittel!$D:$D,MATCH(Düngemaßnahmen!L86,Düngemittel!$B:$B,0))))</f>
        <v/>
      </c>
      <c r="N86" s="27" t="str">
        <f>IF(L86="","",IF(INDEX(Düngemittel!$F:$F,MATCH(Düngemaßnahmen!L86,Düngemittel!$B:$B,0))="","k.A.",INDEX(Düngemittel!$F:$F,MATCH(Düngemaßnahmen!L86,Düngemittel!$B:$B,0))))</f>
        <v/>
      </c>
      <c r="O86" s="27" t="str">
        <f>IF(L86="","",IF(INDEX(Düngemittel!$E:$E,MATCH(Düngemaßnahmen!L86,Düngemittel!$B:$B,0))="","k.A.",INDEX(Düngemittel!$E:$E,MATCH(Düngemaßnahmen!L86,Düngemittel!$B:$B,0))))</f>
        <v/>
      </c>
      <c r="P86" s="27" t="str">
        <f>IF(L86="","",IF(INDEX(Düngemittel!$G:$G,MATCH(Düngemaßnahmen!L86,Düngemittel!$B:$B,0))="",0,INDEX(Düngemittel!$G:$G,MATCH(Düngemaßnahmen!L86,Düngemittel!$B:$B,0))))</f>
        <v/>
      </c>
      <c r="Q86" s="140" t="str">
        <f t="shared" si="13"/>
        <v/>
      </c>
      <c r="R86" s="141" t="str">
        <f t="shared" si="14"/>
        <v/>
      </c>
      <c r="S86" s="25" t="str">
        <f t="shared" si="15"/>
        <v/>
      </c>
      <c r="T86" s="25" t="str">
        <f t="shared" si="11"/>
        <v/>
      </c>
      <c r="U86" s="25" t="str">
        <f t="shared" si="16"/>
        <v/>
      </c>
      <c r="V86" s="25" t="str">
        <f t="shared" si="17"/>
        <v/>
      </c>
      <c r="W86" s="25" t="str">
        <f t="shared" si="18"/>
        <v/>
      </c>
      <c r="X86" s="142"/>
      <c r="Y86" s="142"/>
      <c r="Z86" s="139" t="str">
        <f t="shared" si="19"/>
        <v/>
      </c>
      <c r="AA86" s="160" t="str">
        <f t="shared" si="20"/>
        <v/>
      </c>
    </row>
    <row r="87" spans="1:27" x14ac:dyDescent="0.25">
      <c r="A87" s="103">
        <v>83</v>
      </c>
      <c r="B87" s="32"/>
      <c r="C87" s="138"/>
      <c r="D87" s="55" t="str">
        <f>IF(C87="","",INDEX('Dokumentation (schlagbezogen)'!C:C,MATCH(C87,'Dokumentation (schlagbezogen)'!B:B,0)))</f>
        <v/>
      </c>
      <c r="E87" s="55" t="str">
        <f>IF(C87="","",IF(INDEX('Dokumentation (schlagbezogen)'!D:D,MATCH(C87,'Dokumentation (schlagbezogen)'!B:B,0))="","k.A.",INDEX('Dokumentation (schlagbezogen)'!D:D,MATCH(C87,'Dokumentation (schlagbezogen)'!B:B,0))))</f>
        <v/>
      </c>
      <c r="F87" s="55" t="str">
        <f>IF(C87="","",IF(E87="k.A.","Wert nicht ermittelt!",INDEX('Dokumentation (schlagbezogen)'!E:E,MATCH(C87,'Dokumentation (schlagbezogen)'!B:B,0))))</f>
        <v/>
      </c>
      <c r="G87" s="55" t="str">
        <f t="shared" si="12"/>
        <v/>
      </c>
      <c r="H87" s="30"/>
      <c r="I87" s="131" t="str">
        <f>IF(C87="","",IF(INDEX(Flächenverzeichnis!F:F,MATCH(C87,Flächenverzeichnis!A:A,0))="",30,IF(INDEX('P-Bedarfsermittlung'!D:D,MATCH(C87,'P-Bedarfsermittlung'!B:B,0))="A",30,IF(INDEX('P-Bedarfsermittlung'!D:D,MATCH(C87,'P-Bedarfsermittlung'!B:B,0))="B",20,10))))</f>
        <v/>
      </c>
      <c r="J87" s="132"/>
      <c r="K87" s="32"/>
      <c r="L87" s="31"/>
      <c r="M87" s="27" t="str">
        <f>IF(L87="","",IF(INDEX(Düngemittel!$D:$D,MATCH(Düngemaßnahmen!L87,Düngemittel!$B:$B,0))="",0,INDEX(Düngemittel!$D:$D,MATCH(Düngemaßnahmen!L87,Düngemittel!$B:$B,0))))</f>
        <v/>
      </c>
      <c r="N87" s="27" t="str">
        <f>IF(L87="","",IF(INDEX(Düngemittel!$F:$F,MATCH(Düngemaßnahmen!L87,Düngemittel!$B:$B,0))="","k.A.",INDEX(Düngemittel!$F:$F,MATCH(Düngemaßnahmen!L87,Düngemittel!$B:$B,0))))</f>
        <v/>
      </c>
      <c r="O87" s="27" t="str">
        <f>IF(L87="","",IF(INDEX(Düngemittel!$E:$E,MATCH(Düngemaßnahmen!L87,Düngemittel!$B:$B,0))="","k.A.",INDEX(Düngemittel!$E:$E,MATCH(Düngemaßnahmen!L87,Düngemittel!$B:$B,0))))</f>
        <v/>
      </c>
      <c r="P87" s="27" t="str">
        <f>IF(L87="","",IF(INDEX(Düngemittel!$G:$G,MATCH(Düngemaßnahmen!L87,Düngemittel!$B:$B,0))="",0,INDEX(Düngemittel!$G:$G,MATCH(Düngemaßnahmen!L87,Düngemittel!$B:$B,0))))</f>
        <v/>
      </c>
      <c r="Q87" s="140" t="str">
        <f t="shared" si="13"/>
        <v/>
      </c>
      <c r="R87" s="141" t="str">
        <f t="shared" si="14"/>
        <v/>
      </c>
      <c r="S87" s="25" t="str">
        <f t="shared" si="15"/>
        <v/>
      </c>
      <c r="T87" s="25" t="str">
        <f t="shared" si="11"/>
        <v/>
      </c>
      <c r="U87" s="25" t="str">
        <f t="shared" si="16"/>
        <v/>
      </c>
      <c r="V87" s="25" t="str">
        <f t="shared" si="17"/>
        <v/>
      </c>
      <c r="W87" s="25" t="str">
        <f t="shared" si="18"/>
        <v/>
      </c>
      <c r="X87" s="142"/>
      <c r="Y87" s="142"/>
      <c r="Z87" s="139" t="str">
        <f t="shared" si="19"/>
        <v/>
      </c>
      <c r="AA87" s="160" t="str">
        <f t="shared" si="20"/>
        <v/>
      </c>
    </row>
    <row r="88" spans="1:27" x14ac:dyDescent="0.25">
      <c r="A88" s="103">
        <v>84</v>
      </c>
      <c r="B88" s="32"/>
      <c r="C88" s="138"/>
      <c r="D88" s="55" t="str">
        <f>IF(C88="","",INDEX('Dokumentation (schlagbezogen)'!C:C,MATCH(C88,'Dokumentation (schlagbezogen)'!B:B,0)))</f>
        <v/>
      </c>
      <c r="E88" s="55" t="str">
        <f>IF(C88="","",IF(INDEX('Dokumentation (schlagbezogen)'!D:D,MATCH(C88,'Dokumentation (schlagbezogen)'!B:B,0))="","k.A.",INDEX('Dokumentation (schlagbezogen)'!D:D,MATCH(C88,'Dokumentation (schlagbezogen)'!B:B,0))))</f>
        <v/>
      </c>
      <c r="F88" s="55" t="str">
        <f>IF(C88="","",IF(E88="k.A.","Wert nicht ermittelt!",INDEX('Dokumentation (schlagbezogen)'!E:E,MATCH(C88,'Dokumentation (schlagbezogen)'!B:B,0))))</f>
        <v/>
      </c>
      <c r="G88" s="55" t="str">
        <f t="shared" si="12"/>
        <v/>
      </c>
      <c r="H88" s="30"/>
      <c r="I88" s="131" t="str">
        <f>IF(C88="","",IF(INDEX(Flächenverzeichnis!F:F,MATCH(C88,Flächenverzeichnis!A:A,0))="",30,IF(INDEX('P-Bedarfsermittlung'!D:D,MATCH(C88,'P-Bedarfsermittlung'!B:B,0))="A",30,IF(INDEX('P-Bedarfsermittlung'!D:D,MATCH(C88,'P-Bedarfsermittlung'!B:B,0))="B",20,10))))</f>
        <v/>
      </c>
      <c r="J88" s="132"/>
      <c r="K88" s="32"/>
      <c r="L88" s="31"/>
      <c r="M88" s="27" t="str">
        <f>IF(L88="","",IF(INDEX(Düngemittel!$D:$D,MATCH(Düngemaßnahmen!L88,Düngemittel!$B:$B,0))="",0,INDEX(Düngemittel!$D:$D,MATCH(Düngemaßnahmen!L88,Düngemittel!$B:$B,0))))</f>
        <v/>
      </c>
      <c r="N88" s="27" t="str">
        <f>IF(L88="","",IF(INDEX(Düngemittel!$F:$F,MATCH(Düngemaßnahmen!L88,Düngemittel!$B:$B,0))="","k.A.",INDEX(Düngemittel!$F:$F,MATCH(Düngemaßnahmen!L88,Düngemittel!$B:$B,0))))</f>
        <v/>
      </c>
      <c r="O88" s="27" t="str">
        <f>IF(L88="","",IF(INDEX(Düngemittel!$E:$E,MATCH(Düngemaßnahmen!L88,Düngemittel!$B:$B,0))="","k.A.",INDEX(Düngemittel!$E:$E,MATCH(Düngemaßnahmen!L88,Düngemittel!$B:$B,0))))</f>
        <v/>
      </c>
      <c r="P88" s="27" t="str">
        <f>IF(L88="","",IF(INDEX(Düngemittel!$G:$G,MATCH(Düngemaßnahmen!L88,Düngemittel!$B:$B,0))="",0,INDEX(Düngemittel!$G:$G,MATCH(Düngemaßnahmen!L88,Düngemittel!$B:$B,0))))</f>
        <v/>
      </c>
      <c r="Q88" s="140" t="str">
        <f t="shared" si="13"/>
        <v/>
      </c>
      <c r="R88" s="141" t="str">
        <f t="shared" si="14"/>
        <v/>
      </c>
      <c r="S88" s="25" t="str">
        <f t="shared" si="15"/>
        <v/>
      </c>
      <c r="T88" s="25" t="str">
        <f t="shared" si="11"/>
        <v/>
      </c>
      <c r="U88" s="25" t="str">
        <f t="shared" si="16"/>
        <v/>
      </c>
      <c r="V88" s="25" t="str">
        <f t="shared" si="17"/>
        <v/>
      </c>
      <c r="W88" s="25" t="str">
        <f t="shared" si="18"/>
        <v/>
      </c>
      <c r="X88" s="142"/>
      <c r="Y88" s="142"/>
      <c r="Z88" s="139" t="str">
        <f t="shared" si="19"/>
        <v/>
      </c>
      <c r="AA88" s="160" t="str">
        <f t="shared" si="20"/>
        <v/>
      </c>
    </row>
    <row r="89" spans="1:27" x14ac:dyDescent="0.25">
      <c r="A89" s="103">
        <v>85</v>
      </c>
      <c r="B89" s="32"/>
      <c r="C89" s="138"/>
      <c r="D89" s="55" t="str">
        <f>IF(C89="","",INDEX('Dokumentation (schlagbezogen)'!C:C,MATCH(C89,'Dokumentation (schlagbezogen)'!B:B,0)))</f>
        <v/>
      </c>
      <c r="E89" s="55" t="str">
        <f>IF(C89="","",IF(INDEX('Dokumentation (schlagbezogen)'!D:D,MATCH(C89,'Dokumentation (schlagbezogen)'!B:B,0))="","k.A.",INDEX('Dokumentation (schlagbezogen)'!D:D,MATCH(C89,'Dokumentation (schlagbezogen)'!B:B,0))))</f>
        <v/>
      </c>
      <c r="F89" s="55" t="str">
        <f>IF(C89="","",IF(E89="k.A.","Wert nicht ermittelt!",INDEX('Dokumentation (schlagbezogen)'!E:E,MATCH(C89,'Dokumentation (schlagbezogen)'!B:B,0))))</f>
        <v/>
      </c>
      <c r="G89" s="55" t="str">
        <f t="shared" si="12"/>
        <v/>
      </c>
      <c r="H89" s="30"/>
      <c r="I89" s="131" t="str">
        <f>IF(C89="","",IF(INDEX(Flächenverzeichnis!F:F,MATCH(C89,Flächenverzeichnis!A:A,0))="",30,IF(INDEX('P-Bedarfsermittlung'!D:D,MATCH(C89,'P-Bedarfsermittlung'!B:B,0))="A",30,IF(INDEX('P-Bedarfsermittlung'!D:D,MATCH(C89,'P-Bedarfsermittlung'!B:B,0))="B",20,10))))</f>
        <v/>
      </c>
      <c r="J89" s="132"/>
      <c r="K89" s="32"/>
      <c r="L89" s="31"/>
      <c r="M89" s="27" t="str">
        <f>IF(L89="","",IF(INDEX(Düngemittel!$D:$D,MATCH(Düngemaßnahmen!L89,Düngemittel!$B:$B,0))="",0,INDEX(Düngemittel!$D:$D,MATCH(Düngemaßnahmen!L89,Düngemittel!$B:$B,0))))</f>
        <v/>
      </c>
      <c r="N89" s="27" t="str">
        <f>IF(L89="","",IF(INDEX(Düngemittel!$F:$F,MATCH(Düngemaßnahmen!L89,Düngemittel!$B:$B,0))="","k.A.",INDEX(Düngemittel!$F:$F,MATCH(Düngemaßnahmen!L89,Düngemittel!$B:$B,0))))</f>
        <v/>
      </c>
      <c r="O89" s="27" t="str">
        <f>IF(L89="","",IF(INDEX(Düngemittel!$E:$E,MATCH(Düngemaßnahmen!L89,Düngemittel!$B:$B,0))="","k.A.",INDEX(Düngemittel!$E:$E,MATCH(Düngemaßnahmen!L89,Düngemittel!$B:$B,0))))</f>
        <v/>
      </c>
      <c r="P89" s="27" t="str">
        <f>IF(L89="","",IF(INDEX(Düngemittel!$G:$G,MATCH(Düngemaßnahmen!L89,Düngemittel!$B:$B,0))="",0,INDEX(Düngemittel!$G:$G,MATCH(Düngemaßnahmen!L89,Düngemittel!$B:$B,0))))</f>
        <v/>
      </c>
      <c r="Q89" s="140" t="str">
        <f t="shared" si="13"/>
        <v/>
      </c>
      <c r="R89" s="141" t="str">
        <f t="shared" si="14"/>
        <v/>
      </c>
      <c r="S89" s="25" t="str">
        <f t="shared" si="15"/>
        <v/>
      </c>
      <c r="T89" s="25" t="str">
        <f t="shared" si="11"/>
        <v/>
      </c>
      <c r="U89" s="25" t="str">
        <f t="shared" si="16"/>
        <v/>
      </c>
      <c r="V89" s="25" t="str">
        <f t="shared" si="17"/>
        <v/>
      </c>
      <c r="W89" s="25" t="str">
        <f t="shared" si="18"/>
        <v/>
      </c>
      <c r="X89" s="142"/>
      <c r="Y89" s="142"/>
      <c r="Z89" s="139" t="str">
        <f t="shared" si="19"/>
        <v/>
      </c>
      <c r="AA89" s="160" t="str">
        <f t="shared" si="20"/>
        <v/>
      </c>
    </row>
    <row r="90" spans="1:27" x14ac:dyDescent="0.25">
      <c r="A90" s="103">
        <v>86</v>
      </c>
      <c r="B90" s="32"/>
      <c r="C90" s="138"/>
      <c r="D90" s="55" t="str">
        <f>IF(C90="","",INDEX('Dokumentation (schlagbezogen)'!C:C,MATCH(C90,'Dokumentation (schlagbezogen)'!B:B,0)))</f>
        <v/>
      </c>
      <c r="E90" s="55" t="str">
        <f>IF(C90="","",IF(INDEX('Dokumentation (schlagbezogen)'!D:D,MATCH(C90,'Dokumentation (schlagbezogen)'!B:B,0))="","k.A.",INDEX('Dokumentation (schlagbezogen)'!D:D,MATCH(C90,'Dokumentation (schlagbezogen)'!B:B,0))))</f>
        <v/>
      </c>
      <c r="F90" s="55" t="str">
        <f>IF(C90="","",IF(E90="k.A.","Wert nicht ermittelt!",INDEX('Dokumentation (schlagbezogen)'!E:E,MATCH(C90,'Dokumentation (schlagbezogen)'!B:B,0))))</f>
        <v/>
      </c>
      <c r="G90" s="55" t="str">
        <f t="shared" si="12"/>
        <v/>
      </c>
      <c r="H90" s="30"/>
      <c r="I90" s="131" t="str">
        <f>IF(C90="","",IF(INDEX(Flächenverzeichnis!F:F,MATCH(C90,Flächenverzeichnis!A:A,0))="",30,IF(INDEX('P-Bedarfsermittlung'!D:D,MATCH(C90,'P-Bedarfsermittlung'!B:B,0))="A",30,IF(INDEX('P-Bedarfsermittlung'!D:D,MATCH(C90,'P-Bedarfsermittlung'!B:B,0))="B",20,10))))</f>
        <v/>
      </c>
      <c r="J90" s="132"/>
      <c r="K90" s="32"/>
      <c r="L90" s="31"/>
      <c r="M90" s="27" t="str">
        <f>IF(L90="","",IF(INDEX(Düngemittel!$D:$D,MATCH(Düngemaßnahmen!L90,Düngemittel!$B:$B,0))="",0,INDEX(Düngemittel!$D:$D,MATCH(Düngemaßnahmen!L90,Düngemittel!$B:$B,0))))</f>
        <v/>
      </c>
      <c r="N90" s="27" t="str">
        <f>IF(L90="","",IF(INDEX(Düngemittel!$F:$F,MATCH(Düngemaßnahmen!L90,Düngemittel!$B:$B,0))="","k.A.",INDEX(Düngemittel!$F:$F,MATCH(Düngemaßnahmen!L90,Düngemittel!$B:$B,0))))</f>
        <v/>
      </c>
      <c r="O90" s="27" t="str">
        <f>IF(L90="","",IF(INDEX(Düngemittel!$E:$E,MATCH(Düngemaßnahmen!L90,Düngemittel!$B:$B,0))="","k.A.",INDEX(Düngemittel!$E:$E,MATCH(Düngemaßnahmen!L90,Düngemittel!$B:$B,0))))</f>
        <v/>
      </c>
      <c r="P90" s="27" t="str">
        <f>IF(L90="","",IF(INDEX(Düngemittel!$G:$G,MATCH(Düngemaßnahmen!L90,Düngemittel!$B:$B,0))="",0,INDEX(Düngemittel!$G:$G,MATCH(Düngemaßnahmen!L90,Düngemittel!$B:$B,0))))</f>
        <v/>
      </c>
      <c r="Q90" s="140" t="str">
        <f t="shared" si="13"/>
        <v/>
      </c>
      <c r="R90" s="141" t="str">
        <f t="shared" si="14"/>
        <v/>
      </c>
      <c r="S90" s="25" t="str">
        <f t="shared" si="15"/>
        <v/>
      </c>
      <c r="T90" s="25" t="str">
        <f t="shared" si="11"/>
        <v/>
      </c>
      <c r="U90" s="25" t="str">
        <f t="shared" si="16"/>
        <v/>
      </c>
      <c r="V90" s="25" t="str">
        <f t="shared" si="17"/>
        <v/>
      </c>
      <c r="W90" s="25" t="str">
        <f t="shared" si="18"/>
        <v/>
      </c>
      <c r="X90" s="142"/>
      <c r="Y90" s="142"/>
      <c r="Z90" s="139" t="str">
        <f t="shared" si="19"/>
        <v/>
      </c>
      <c r="AA90" s="160" t="str">
        <f t="shared" si="20"/>
        <v/>
      </c>
    </row>
    <row r="91" spans="1:27" x14ac:dyDescent="0.25">
      <c r="A91" s="103">
        <v>87</v>
      </c>
      <c r="B91" s="32"/>
      <c r="C91" s="138"/>
      <c r="D91" s="55" t="str">
        <f>IF(C91="","",INDEX('Dokumentation (schlagbezogen)'!C:C,MATCH(C91,'Dokumentation (schlagbezogen)'!B:B,0)))</f>
        <v/>
      </c>
      <c r="E91" s="55" t="str">
        <f>IF(C91="","",IF(INDEX('Dokumentation (schlagbezogen)'!D:D,MATCH(C91,'Dokumentation (schlagbezogen)'!B:B,0))="","k.A.",INDEX('Dokumentation (schlagbezogen)'!D:D,MATCH(C91,'Dokumentation (schlagbezogen)'!B:B,0))))</f>
        <v/>
      </c>
      <c r="F91" s="55" t="str">
        <f>IF(C91="","",IF(E91="k.A.","Wert nicht ermittelt!",INDEX('Dokumentation (schlagbezogen)'!E:E,MATCH(C91,'Dokumentation (schlagbezogen)'!B:B,0))))</f>
        <v/>
      </c>
      <c r="G91" s="55" t="str">
        <f t="shared" si="12"/>
        <v/>
      </c>
      <c r="H91" s="30"/>
      <c r="I91" s="131" t="str">
        <f>IF(C91="","",IF(INDEX(Flächenverzeichnis!F:F,MATCH(C91,Flächenverzeichnis!A:A,0))="",30,IF(INDEX('P-Bedarfsermittlung'!D:D,MATCH(C91,'P-Bedarfsermittlung'!B:B,0))="A",30,IF(INDEX('P-Bedarfsermittlung'!D:D,MATCH(C91,'P-Bedarfsermittlung'!B:B,0))="B",20,10))))</f>
        <v/>
      </c>
      <c r="J91" s="132"/>
      <c r="K91" s="32"/>
      <c r="L91" s="31"/>
      <c r="M91" s="27" t="str">
        <f>IF(L91="","",IF(INDEX(Düngemittel!$D:$D,MATCH(Düngemaßnahmen!L91,Düngemittel!$B:$B,0))="",0,INDEX(Düngemittel!$D:$D,MATCH(Düngemaßnahmen!L91,Düngemittel!$B:$B,0))))</f>
        <v/>
      </c>
      <c r="N91" s="27" t="str">
        <f>IF(L91="","",IF(INDEX(Düngemittel!$F:$F,MATCH(Düngemaßnahmen!L91,Düngemittel!$B:$B,0))="","k.A.",INDEX(Düngemittel!$F:$F,MATCH(Düngemaßnahmen!L91,Düngemittel!$B:$B,0))))</f>
        <v/>
      </c>
      <c r="O91" s="27" t="str">
        <f>IF(L91="","",IF(INDEX(Düngemittel!$E:$E,MATCH(Düngemaßnahmen!L91,Düngemittel!$B:$B,0))="","k.A.",INDEX(Düngemittel!$E:$E,MATCH(Düngemaßnahmen!L91,Düngemittel!$B:$B,0))))</f>
        <v/>
      </c>
      <c r="P91" s="27" t="str">
        <f>IF(L91="","",IF(INDEX(Düngemittel!$G:$G,MATCH(Düngemaßnahmen!L91,Düngemittel!$B:$B,0))="",0,INDEX(Düngemittel!$G:$G,MATCH(Düngemaßnahmen!L91,Düngemittel!$B:$B,0))))</f>
        <v/>
      </c>
      <c r="Q91" s="140" t="str">
        <f t="shared" si="13"/>
        <v/>
      </c>
      <c r="R91" s="141" t="str">
        <f t="shared" si="14"/>
        <v/>
      </c>
      <c r="S91" s="25" t="str">
        <f t="shared" si="15"/>
        <v/>
      </c>
      <c r="T91" s="25" t="str">
        <f t="shared" si="11"/>
        <v/>
      </c>
      <c r="U91" s="25" t="str">
        <f t="shared" si="16"/>
        <v/>
      </c>
      <c r="V91" s="25" t="str">
        <f t="shared" si="17"/>
        <v/>
      </c>
      <c r="W91" s="25" t="str">
        <f t="shared" si="18"/>
        <v/>
      </c>
      <c r="X91" s="142"/>
      <c r="Y91" s="142"/>
      <c r="Z91" s="139" t="str">
        <f t="shared" si="19"/>
        <v/>
      </c>
      <c r="AA91" s="160" t="str">
        <f t="shared" si="20"/>
        <v/>
      </c>
    </row>
    <row r="92" spans="1:27" x14ac:dyDescent="0.25">
      <c r="A92" s="103">
        <v>88</v>
      </c>
      <c r="B92" s="32"/>
      <c r="C92" s="138"/>
      <c r="D92" s="55" t="str">
        <f>IF(C92="","",INDEX('Dokumentation (schlagbezogen)'!C:C,MATCH(C92,'Dokumentation (schlagbezogen)'!B:B,0)))</f>
        <v/>
      </c>
      <c r="E92" s="55" t="str">
        <f>IF(C92="","",IF(INDEX('Dokumentation (schlagbezogen)'!D:D,MATCH(C92,'Dokumentation (schlagbezogen)'!B:B,0))="","k.A.",INDEX('Dokumentation (schlagbezogen)'!D:D,MATCH(C92,'Dokumentation (schlagbezogen)'!B:B,0))))</f>
        <v/>
      </c>
      <c r="F92" s="55" t="str">
        <f>IF(C92="","",IF(E92="k.A.","Wert nicht ermittelt!",INDEX('Dokumentation (schlagbezogen)'!E:E,MATCH(C92,'Dokumentation (schlagbezogen)'!B:B,0))))</f>
        <v/>
      </c>
      <c r="G92" s="55" t="str">
        <f t="shared" si="12"/>
        <v/>
      </c>
      <c r="H92" s="30"/>
      <c r="I92" s="131" t="str">
        <f>IF(C92="","",IF(INDEX(Flächenverzeichnis!F:F,MATCH(C92,Flächenverzeichnis!A:A,0))="",30,IF(INDEX('P-Bedarfsermittlung'!D:D,MATCH(C92,'P-Bedarfsermittlung'!B:B,0))="A",30,IF(INDEX('P-Bedarfsermittlung'!D:D,MATCH(C92,'P-Bedarfsermittlung'!B:B,0))="B",20,10))))</f>
        <v/>
      </c>
      <c r="J92" s="132"/>
      <c r="K92" s="32"/>
      <c r="L92" s="31"/>
      <c r="M92" s="27" t="str">
        <f>IF(L92="","",IF(INDEX(Düngemittel!$D:$D,MATCH(Düngemaßnahmen!L92,Düngemittel!$B:$B,0))="",0,INDEX(Düngemittel!$D:$D,MATCH(Düngemaßnahmen!L92,Düngemittel!$B:$B,0))))</f>
        <v/>
      </c>
      <c r="N92" s="27" t="str">
        <f>IF(L92="","",IF(INDEX(Düngemittel!$F:$F,MATCH(Düngemaßnahmen!L92,Düngemittel!$B:$B,0))="","k.A.",INDEX(Düngemittel!$F:$F,MATCH(Düngemaßnahmen!L92,Düngemittel!$B:$B,0))))</f>
        <v/>
      </c>
      <c r="O92" s="27" t="str">
        <f>IF(L92="","",IF(INDEX(Düngemittel!$E:$E,MATCH(Düngemaßnahmen!L92,Düngemittel!$B:$B,0))="","k.A.",INDEX(Düngemittel!$E:$E,MATCH(Düngemaßnahmen!L92,Düngemittel!$B:$B,0))))</f>
        <v/>
      </c>
      <c r="P92" s="27" t="str">
        <f>IF(L92="","",IF(INDEX(Düngemittel!$G:$G,MATCH(Düngemaßnahmen!L92,Düngemittel!$B:$B,0))="",0,INDEX(Düngemittel!$G:$G,MATCH(Düngemaßnahmen!L92,Düngemittel!$B:$B,0))))</f>
        <v/>
      </c>
      <c r="Q92" s="140" t="str">
        <f t="shared" si="13"/>
        <v/>
      </c>
      <c r="R92" s="141" t="str">
        <f t="shared" si="14"/>
        <v/>
      </c>
      <c r="S92" s="25" t="str">
        <f t="shared" si="15"/>
        <v/>
      </c>
      <c r="T92" s="25" t="str">
        <f t="shared" si="11"/>
        <v/>
      </c>
      <c r="U92" s="25" t="str">
        <f t="shared" si="16"/>
        <v/>
      </c>
      <c r="V92" s="25" t="str">
        <f t="shared" si="17"/>
        <v/>
      </c>
      <c r="W92" s="25" t="str">
        <f t="shared" si="18"/>
        <v/>
      </c>
      <c r="X92" s="142"/>
      <c r="Y92" s="142"/>
      <c r="Z92" s="139" t="str">
        <f t="shared" si="19"/>
        <v/>
      </c>
      <c r="AA92" s="160" t="str">
        <f t="shared" si="20"/>
        <v/>
      </c>
    </row>
    <row r="93" spans="1:27" x14ac:dyDescent="0.25">
      <c r="A93" s="103">
        <v>89</v>
      </c>
      <c r="B93" s="32"/>
      <c r="C93" s="138"/>
      <c r="D93" s="55" t="str">
        <f>IF(C93="","",INDEX('Dokumentation (schlagbezogen)'!C:C,MATCH(C93,'Dokumentation (schlagbezogen)'!B:B,0)))</f>
        <v/>
      </c>
      <c r="E93" s="55" t="str">
        <f>IF(C93="","",IF(INDEX('Dokumentation (schlagbezogen)'!D:D,MATCH(C93,'Dokumentation (schlagbezogen)'!B:B,0))="","k.A.",INDEX('Dokumentation (schlagbezogen)'!D:D,MATCH(C93,'Dokumentation (schlagbezogen)'!B:B,0))))</f>
        <v/>
      </c>
      <c r="F93" s="55" t="str">
        <f>IF(C93="","",IF(E93="k.A.","Wert nicht ermittelt!",INDEX('Dokumentation (schlagbezogen)'!E:E,MATCH(C93,'Dokumentation (schlagbezogen)'!B:B,0))))</f>
        <v/>
      </c>
      <c r="G93" s="55" t="str">
        <f t="shared" si="12"/>
        <v/>
      </c>
      <c r="H93" s="30"/>
      <c r="I93" s="131" t="str">
        <f>IF(C93="","",IF(INDEX(Flächenverzeichnis!F:F,MATCH(C93,Flächenverzeichnis!A:A,0))="",30,IF(INDEX('P-Bedarfsermittlung'!D:D,MATCH(C93,'P-Bedarfsermittlung'!B:B,0))="A",30,IF(INDEX('P-Bedarfsermittlung'!D:D,MATCH(C93,'P-Bedarfsermittlung'!B:B,0))="B",20,10))))</f>
        <v/>
      </c>
      <c r="J93" s="132"/>
      <c r="K93" s="32"/>
      <c r="L93" s="31"/>
      <c r="M93" s="27" t="str">
        <f>IF(L93="","",IF(INDEX(Düngemittel!$D:$D,MATCH(Düngemaßnahmen!L93,Düngemittel!$B:$B,0))="",0,INDEX(Düngemittel!$D:$D,MATCH(Düngemaßnahmen!L93,Düngemittel!$B:$B,0))))</f>
        <v/>
      </c>
      <c r="N93" s="27" t="str">
        <f>IF(L93="","",IF(INDEX(Düngemittel!$F:$F,MATCH(Düngemaßnahmen!L93,Düngemittel!$B:$B,0))="","k.A.",INDEX(Düngemittel!$F:$F,MATCH(Düngemaßnahmen!L93,Düngemittel!$B:$B,0))))</f>
        <v/>
      </c>
      <c r="O93" s="27" t="str">
        <f>IF(L93="","",IF(INDEX(Düngemittel!$E:$E,MATCH(Düngemaßnahmen!L93,Düngemittel!$B:$B,0))="","k.A.",INDEX(Düngemittel!$E:$E,MATCH(Düngemaßnahmen!L93,Düngemittel!$B:$B,0))))</f>
        <v/>
      </c>
      <c r="P93" s="27" t="str">
        <f>IF(L93="","",IF(INDEX(Düngemittel!$G:$G,MATCH(Düngemaßnahmen!L93,Düngemittel!$B:$B,0))="",0,INDEX(Düngemittel!$G:$G,MATCH(Düngemaßnahmen!L93,Düngemittel!$B:$B,0))))</f>
        <v/>
      </c>
      <c r="Q93" s="140" t="str">
        <f t="shared" si="13"/>
        <v/>
      </c>
      <c r="R93" s="141" t="str">
        <f t="shared" si="14"/>
        <v/>
      </c>
      <c r="S93" s="25" t="str">
        <f t="shared" si="15"/>
        <v/>
      </c>
      <c r="T93" s="25" t="str">
        <f t="shared" si="11"/>
        <v/>
      </c>
      <c r="U93" s="25" t="str">
        <f t="shared" si="16"/>
        <v/>
      </c>
      <c r="V93" s="25" t="str">
        <f t="shared" si="17"/>
        <v/>
      </c>
      <c r="W93" s="25" t="str">
        <f t="shared" si="18"/>
        <v/>
      </c>
      <c r="X93" s="142"/>
      <c r="Y93" s="142"/>
      <c r="Z93" s="139" t="str">
        <f t="shared" si="19"/>
        <v/>
      </c>
      <c r="AA93" s="160" t="str">
        <f t="shared" si="20"/>
        <v/>
      </c>
    </row>
    <row r="94" spans="1:27" x14ac:dyDescent="0.25">
      <c r="A94" s="103">
        <v>90</v>
      </c>
      <c r="B94" s="32"/>
      <c r="C94" s="138"/>
      <c r="D94" s="55" t="str">
        <f>IF(C94="","",INDEX('Dokumentation (schlagbezogen)'!C:C,MATCH(C94,'Dokumentation (schlagbezogen)'!B:B,0)))</f>
        <v/>
      </c>
      <c r="E94" s="55" t="str">
        <f>IF(C94="","",IF(INDEX('Dokumentation (schlagbezogen)'!D:D,MATCH(C94,'Dokumentation (schlagbezogen)'!B:B,0))="","k.A.",INDEX('Dokumentation (schlagbezogen)'!D:D,MATCH(C94,'Dokumentation (schlagbezogen)'!B:B,0))))</f>
        <v/>
      </c>
      <c r="F94" s="55" t="str">
        <f>IF(C94="","",IF(E94="k.A.","Wert nicht ermittelt!",INDEX('Dokumentation (schlagbezogen)'!E:E,MATCH(C94,'Dokumentation (schlagbezogen)'!B:B,0))))</f>
        <v/>
      </c>
      <c r="G94" s="55" t="str">
        <f t="shared" si="12"/>
        <v/>
      </c>
      <c r="H94" s="30"/>
      <c r="I94" s="131" t="str">
        <f>IF(C94="","",IF(INDEX(Flächenverzeichnis!F:F,MATCH(C94,Flächenverzeichnis!A:A,0))="",30,IF(INDEX('P-Bedarfsermittlung'!D:D,MATCH(C94,'P-Bedarfsermittlung'!B:B,0))="A",30,IF(INDEX('P-Bedarfsermittlung'!D:D,MATCH(C94,'P-Bedarfsermittlung'!B:B,0))="B",20,10))))</f>
        <v/>
      </c>
      <c r="J94" s="132"/>
      <c r="K94" s="32"/>
      <c r="L94" s="31"/>
      <c r="M94" s="27" t="str">
        <f>IF(L94="","",IF(INDEX(Düngemittel!$D:$D,MATCH(Düngemaßnahmen!L94,Düngemittel!$B:$B,0))="",0,INDEX(Düngemittel!$D:$D,MATCH(Düngemaßnahmen!L94,Düngemittel!$B:$B,0))))</f>
        <v/>
      </c>
      <c r="N94" s="27" t="str">
        <f>IF(L94="","",IF(INDEX(Düngemittel!$F:$F,MATCH(Düngemaßnahmen!L94,Düngemittel!$B:$B,0))="","k.A.",INDEX(Düngemittel!$F:$F,MATCH(Düngemaßnahmen!L94,Düngemittel!$B:$B,0))))</f>
        <v/>
      </c>
      <c r="O94" s="27" t="str">
        <f>IF(L94="","",IF(INDEX(Düngemittel!$E:$E,MATCH(Düngemaßnahmen!L94,Düngemittel!$B:$B,0))="","k.A.",INDEX(Düngemittel!$E:$E,MATCH(Düngemaßnahmen!L94,Düngemittel!$B:$B,0))))</f>
        <v/>
      </c>
      <c r="P94" s="27" t="str">
        <f>IF(L94="","",IF(INDEX(Düngemittel!$G:$G,MATCH(Düngemaßnahmen!L94,Düngemittel!$B:$B,0))="",0,INDEX(Düngemittel!$G:$G,MATCH(Düngemaßnahmen!L94,Düngemittel!$B:$B,0))))</f>
        <v/>
      </c>
      <c r="Q94" s="140" t="str">
        <f t="shared" si="13"/>
        <v/>
      </c>
      <c r="R94" s="141" t="str">
        <f t="shared" si="14"/>
        <v/>
      </c>
      <c r="S94" s="25" t="str">
        <f t="shared" si="15"/>
        <v/>
      </c>
      <c r="T94" s="25" t="str">
        <f t="shared" si="11"/>
        <v/>
      </c>
      <c r="U94" s="25" t="str">
        <f t="shared" si="16"/>
        <v/>
      </c>
      <c r="V94" s="25" t="str">
        <f t="shared" si="17"/>
        <v/>
      </c>
      <c r="W94" s="25" t="str">
        <f t="shared" si="18"/>
        <v/>
      </c>
      <c r="X94" s="142"/>
      <c r="Y94" s="142"/>
      <c r="Z94" s="139" t="str">
        <f t="shared" si="19"/>
        <v/>
      </c>
      <c r="AA94" s="160" t="str">
        <f t="shared" si="20"/>
        <v/>
      </c>
    </row>
    <row r="95" spans="1:27" x14ac:dyDescent="0.25">
      <c r="A95" s="103">
        <v>91</v>
      </c>
      <c r="B95" s="32"/>
      <c r="C95" s="138"/>
      <c r="D95" s="55" t="str">
        <f>IF(C95="","",INDEX('Dokumentation (schlagbezogen)'!C:C,MATCH(C95,'Dokumentation (schlagbezogen)'!B:B,0)))</f>
        <v/>
      </c>
      <c r="E95" s="55" t="str">
        <f>IF(C95="","",IF(INDEX('Dokumentation (schlagbezogen)'!D:D,MATCH(C95,'Dokumentation (schlagbezogen)'!B:B,0))="","k.A.",INDEX('Dokumentation (schlagbezogen)'!D:D,MATCH(C95,'Dokumentation (schlagbezogen)'!B:B,0))))</f>
        <v/>
      </c>
      <c r="F95" s="55" t="str">
        <f>IF(C95="","",IF(E95="k.A.","Wert nicht ermittelt!",INDEX('Dokumentation (schlagbezogen)'!E:E,MATCH(C95,'Dokumentation (schlagbezogen)'!B:B,0))))</f>
        <v/>
      </c>
      <c r="G95" s="55" t="str">
        <f t="shared" si="12"/>
        <v/>
      </c>
      <c r="H95" s="30"/>
      <c r="I95" s="131" t="str">
        <f>IF(C95="","",IF(INDEX(Flächenverzeichnis!F:F,MATCH(C95,Flächenverzeichnis!A:A,0))="",30,IF(INDEX('P-Bedarfsermittlung'!D:D,MATCH(C95,'P-Bedarfsermittlung'!B:B,0))="A",30,IF(INDEX('P-Bedarfsermittlung'!D:D,MATCH(C95,'P-Bedarfsermittlung'!B:B,0))="B",20,10))))</f>
        <v/>
      </c>
      <c r="J95" s="132"/>
      <c r="K95" s="32"/>
      <c r="L95" s="31"/>
      <c r="M95" s="27" t="str">
        <f>IF(L95="","",IF(INDEX(Düngemittel!$D:$D,MATCH(Düngemaßnahmen!L95,Düngemittel!$B:$B,0))="",0,INDEX(Düngemittel!$D:$D,MATCH(Düngemaßnahmen!L95,Düngemittel!$B:$B,0))))</f>
        <v/>
      </c>
      <c r="N95" s="27" t="str">
        <f>IF(L95="","",IF(INDEX(Düngemittel!$F:$F,MATCH(Düngemaßnahmen!L95,Düngemittel!$B:$B,0))="","k.A.",INDEX(Düngemittel!$F:$F,MATCH(Düngemaßnahmen!L95,Düngemittel!$B:$B,0))))</f>
        <v/>
      </c>
      <c r="O95" s="27" t="str">
        <f>IF(L95="","",IF(INDEX(Düngemittel!$E:$E,MATCH(Düngemaßnahmen!L95,Düngemittel!$B:$B,0))="","k.A.",INDEX(Düngemittel!$E:$E,MATCH(Düngemaßnahmen!L95,Düngemittel!$B:$B,0))))</f>
        <v/>
      </c>
      <c r="P95" s="27" t="str">
        <f>IF(L95="","",IF(INDEX(Düngemittel!$G:$G,MATCH(Düngemaßnahmen!L95,Düngemittel!$B:$B,0))="",0,INDEX(Düngemittel!$G:$G,MATCH(Düngemaßnahmen!L95,Düngemittel!$B:$B,0))))</f>
        <v/>
      </c>
      <c r="Q95" s="140" t="str">
        <f t="shared" si="13"/>
        <v/>
      </c>
      <c r="R95" s="141" t="str">
        <f t="shared" si="14"/>
        <v/>
      </c>
      <c r="S95" s="25" t="str">
        <f t="shared" si="15"/>
        <v/>
      </c>
      <c r="T95" s="25" t="str">
        <f t="shared" si="11"/>
        <v/>
      </c>
      <c r="U95" s="25" t="str">
        <f t="shared" si="16"/>
        <v/>
      </c>
      <c r="V95" s="25" t="str">
        <f t="shared" si="17"/>
        <v/>
      </c>
      <c r="W95" s="25" t="str">
        <f t="shared" si="18"/>
        <v/>
      </c>
      <c r="X95" s="142"/>
      <c r="Y95" s="142"/>
      <c r="Z95" s="139" t="str">
        <f t="shared" si="19"/>
        <v/>
      </c>
      <c r="AA95" s="160" t="str">
        <f t="shared" si="20"/>
        <v/>
      </c>
    </row>
    <row r="96" spans="1:27" x14ac:dyDescent="0.25">
      <c r="A96" s="103">
        <v>92</v>
      </c>
      <c r="B96" s="32"/>
      <c r="C96" s="138"/>
      <c r="D96" s="55" t="str">
        <f>IF(C96="","",INDEX('Dokumentation (schlagbezogen)'!C:C,MATCH(C96,'Dokumentation (schlagbezogen)'!B:B,0)))</f>
        <v/>
      </c>
      <c r="E96" s="55" t="str">
        <f>IF(C96="","",IF(INDEX('Dokumentation (schlagbezogen)'!D:D,MATCH(C96,'Dokumentation (schlagbezogen)'!B:B,0))="","k.A.",INDEX('Dokumentation (schlagbezogen)'!D:D,MATCH(C96,'Dokumentation (schlagbezogen)'!B:B,0))))</f>
        <v/>
      </c>
      <c r="F96" s="55" t="str">
        <f>IF(C96="","",IF(E96="k.A.","Wert nicht ermittelt!",INDEX('Dokumentation (schlagbezogen)'!E:E,MATCH(C96,'Dokumentation (schlagbezogen)'!B:B,0))))</f>
        <v/>
      </c>
      <c r="G96" s="55" t="str">
        <f t="shared" si="12"/>
        <v/>
      </c>
      <c r="H96" s="30"/>
      <c r="I96" s="131" t="str">
        <f>IF(C96="","",IF(INDEX(Flächenverzeichnis!F:F,MATCH(C96,Flächenverzeichnis!A:A,0))="",30,IF(INDEX('P-Bedarfsermittlung'!D:D,MATCH(C96,'P-Bedarfsermittlung'!B:B,0))="A",30,IF(INDEX('P-Bedarfsermittlung'!D:D,MATCH(C96,'P-Bedarfsermittlung'!B:B,0))="B",20,10))))</f>
        <v/>
      </c>
      <c r="J96" s="132"/>
      <c r="K96" s="32"/>
      <c r="L96" s="31"/>
      <c r="M96" s="27" t="str">
        <f>IF(L96="","",IF(INDEX(Düngemittel!$D:$D,MATCH(Düngemaßnahmen!L96,Düngemittel!$B:$B,0))="",0,INDEX(Düngemittel!$D:$D,MATCH(Düngemaßnahmen!L96,Düngemittel!$B:$B,0))))</f>
        <v/>
      </c>
      <c r="N96" s="27" t="str">
        <f>IF(L96="","",IF(INDEX(Düngemittel!$F:$F,MATCH(Düngemaßnahmen!L96,Düngemittel!$B:$B,0))="","k.A.",INDEX(Düngemittel!$F:$F,MATCH(Düngemaßnahmen!L96,Düngemittel!$B:$B,0))))</f>
        <v/>
      </c>
      <c r="O96" s="27" t="str">
        <f>IF(L96="","",IF(INDEX(Düngemittel!$E:$E,MATCH(Düngemaßnahmen!L96,Düngemittel!$B:$B,0))="","k.A.",INDEX(Düngemittel!$E:$E,MATCH(Düngemaßnahmen!L96,Düngemittel!$B:$B,0))))</f>
        <v/>
      </c>
      <c r="P96" s="27" t="str">
        <f>IF(L96="","",IF(INDEX(Düngemittel!$G:$G,MATCH(Düngemaßnahmen!L96,Düngemittel!$B:$B,0))="",0,INDEX(Düngemittel!$G:$G,MATCH(Düngemaßnahmen!L96,Düngemittel!$B:$B,0))))</f>
        <v/>
      </c>
      <c r="Q96" s="140" t="str">
        <f t="shared" si="13"/>
        <v/>
      </c>
      <c r="R96" s="141" t="str">
        <f t="shared" si="14"/>
        <v/>
      </c>
      <c r="S96" s="25" t="str">
        <f t="shared" si="15"/>
        <v/>
      </c>
      <c r="T96" s="25" t="str">
        <f t="shared" si="11"/>
        <v/>
      </c>
      <c r="U96" s="25" t="str">
        <f t="shared" si="16"/>
        <v/>
      </c>
      <c r="V96" s="25" t="str">
        <f t="shared" si="17"/>
        <v/>
      </c>
      <c r="W96" s="25" t="str">
        <f t="shared" si="18"/>
        <v/>
      </c>
      <c r="X96" s="142"/>
      <c r="Y96" s="142"/>
      <c r="Z96" s="139" t="str">
        <f t="shared" si="19"/>
        <v/>
      </c>
      <c r="AA96" s="160" t="str">
        <f t="shared" si="20"/>
        <v/>
      </c>
    </row>
    <row r="97" spans="1:27" x14ac:dyDescent="0.25">
      <c r="A97" s="103">
        <v>93</v>
      </c>
      <c r="B97" s="32"/>
      <c r="C97" s="138"/>
      <c r="D97" s="55" t="str">
        <f>IF(C97="","",INDEX('Dokumentation (schlagbezogen)'!C:C,MATCH(C97,'Dokumentation (schlagbezogen)'!B:B,0)))</f>
        <v/>
      </c>
      <c r="E97" s="55" t="str">
        <f>IF(C97="","",IF(INDEX('Dokumentation (schlagbezogen)'!D:D,MATCH(C97,'Dokumentation (schlagbezogen)'!B:B,0))="","k.A.",INDEX('Dokumentation (schlagbezogen)'!D:D,MATCH(C97,'Dokumentation (schlagbezogen)'!B:B,0))))</f>
        <v/>
      </c>
      <c r="F97" s="55" t="str">
        <f>IF(C97="","",IF(E97="k.A.","Wert nicht ermittelt!",INDEX('Dokumentation (schlagbezogen)'!E:E,MATCH(C97,'Dokumentation (schlagbezogen)'!B:B,0))))</f>
        <v/>
      </c>
      <c r="G97" s="55" t="str">
        <f t="shared" si="12"/>
        <v/>
      </c>
      <c r="H97" s="30"/>
      <c r="I97" s="131" t="str">
        <f>IF(C97="","",IF(INDEX(Flächenverzeichnis!F:F,MATCH(C97,Flächenverzeichnis!A:A,0))="",30,IF(INDEX('P-Bedarfsermittlung'!D:D,MATCH(C97,'P-Bedarfsermittlung'!B:B,0))="A",30,IF(INDEX('P-Bedarfsermittlung'!D:D,MATCH(C97,'P-Bedarfsermittlung'!B:B,0))="B",20,10))))</f>
        <v/>
      </c>
      <c r="J97" s="132"/>
      <c r="K97" s="32"/>
      <c r="L97" s="31"/>
      <c r="M97" s="27" t="str">
        <f>IF(L97="","",IF(INDEX(Düngemittel!$D:$D,MATCH(Düngemaßnahmen!L97,Düngemittel!$B:$B,0))="",0,INDEX(Düngemittel!$D:$D,MATCH(Düngemaßnahmen!L97,Düngemittel!$B:$B,0))))</f>
        <v/>
      </c>
      <c r="N97" s="27" t="str">
        <f>IF(L97="","",IF(INDEX(Düngemittel!$F:$F,MATCH(Düngemaßnahmen!L97,Düngemittel!$B:$B,0))="","k.A.",INDEX(Düngemittel!$F:$F,MATCH(Düngemaßnahmen!L97,Düngemittel!$B:$B,0))))</f>
        <v/>
      </c>
      <c r="O97" s="27" t="str">
        <f>IF(L97="","",IF(INDEX(Düngemittel!$E:$E,MATCH(Düngemaßnahmen!L97,Düngemittel!$B:$B,0))="","k.A.",INDEX(Düngemittel!$E:$E,MATCH(Düngemaßnahmen!L97,Düngemittel!$B:$B,0))))</f>
        <v/>
      </c>
      <c r="P97" s="27" t="str">
        <f>IF(L97="","",IF(INDEX(Düngemittel!$G:$G,MATCH(Düngemaßnahmen!L97,Düngemittel!$B:$B,0))="",0,INDEX(Düngemittel!$G:$G,MATCH(Düngemaßnahmen!L97,Düngemittel!$B:$B,0))))</f>
        <v/>
      </c>
      <c r="Q97" s="140" t="str">
        <f t="shared" si="13"/>
        <v/>
      </c>
      <c r="R97" s="141" t="str">
        <f t="shared" si="14"/>
        <v/>
      </c>
      <c r="S97" s="25" t="str">
        <f t="shared" si="15"/>
        <v/>
      </c>
      <c r="T97" s="25" t="str">
        <f t="shared" si="11"/>
        <v/>
      </c>
      <c r="U97" s="25" t="str">
        <f t="shared" si="16"/>
        <v/>
      </c>
      <c r="V97" s="25" t="str">
        <f t="shared" si="17"/>
        <v/>
      </c>
      <c r="W97" s="25" t="str">
        <f t="shared" si="18"/>
        <v/>
      </c>
      <c r="X97" s="142"/>
      <c r="Y97" s="142"/>
      <c r="Z97" s="139" t="str">
        <f t="shared" si="19"/>
        <v/>
      </c>
      <c r="AA97" s="160" t="str">
        <f t="shared" si="20"/>
        <v/>
      </c>
    </row>
    <row r="98" spans="1:27" x14ac:dyDescent="0.25">
      <c r="A98" s="103">
        <v>94</v>
      </c>
      <c r="B98" s="32"/>
      <c r="C98" s="138"/>
      <c r="D98" s="55" t="str">
        <f>IF(C98="","",INDEX('Dokumentation (schlagbezogen)'!C:C,MATCH(C98,'Dokumentation (schlagbezogen)'!B:B,0)))</f>
        <v/>
      </c>
      <c r="E98" s="55" t="str">
        <f>IF(C98="","",IF(INDEX('Dokumentation (schlagbezogen)'!D:D,MATCH(C98,'Dokumentation (schlagbezogen)'!B:B,0))="","k.A.",INDEX('Dokumentation (schlagbezogen)'!D:D,MATCH(C98,'Dokumentation (schlagbezogen)'!B:B,0))))</f>
        <v/>
      </c>
      <c r="F98" s="55" t="str">
        <f>IF(C98="","",IF(E98="k.A.","Wert nicht ermittelt!",INDEX('Dokumentation (schlagbezogen)'!E:E,MATCH(C98,'Dokumentation (schlagbezogen)'!B:B,0))))</f>
        <v/>
      </c>
      <c r="G98" s="55" t="str">
        <f t="shared" si="12"/>
        <v/>
      </c>
      <c r="H98" s="30"/>
      <c r="I98" s="131" t="str">
        <f>IF(C98="","",IF(INDEX(Flächenverzeichnis!F:F,MATCH(C98,Flächenverzeichnis!A:A,0))="",30,IF(INDEX('P-Bedarfsermittlung'!D:D,MATCH(C98,'P-Bedarfsermittlung'!B:B,0))="A",30,IF(INDEX('P-Bedarfsermittlung'!D:D,MATCH(C98,'P-Bedarfsermittlung'!B:B,0))="B",20,10))))</f>
        <v/>
      </c>
      <c r="J98" s="132"/>
      <c r="K98" s="32"/>
      <c r="L98" s="31"/>
      <c r="M98" s="27" t="str">
        <f>IF(L98="","",IF(INDEX(Düngemittel!$D:$D,MATCH(Düngemaßnahmen!L98,Düngemittel!$B:$B,0))="",0,INDEX(Düngemittel!$D:$D,MATCH(Düngemaßnahmen!L98,Düngemittel!$B:$B,0))))</f>
        <v/>
      </c>
      <c r="N98" s="27" t="str">
        <f>IF(L98="","",IF(INDEX(Düngemittel!$F:$F,MATCH(Düngemaßnahmen!L98,Düngemittel!$B:$B,0))="","k.A.",INDEX(Düngemittel!$F:$F,MATCH(Düngemaßnahmen!L98,Düngemittel!$B:$B,0))))</f>
        <v/>
      </c>
      <c r="O98" s="27" t="str">
        <f>IF(L98="","",IF(INDEX(Düngemittel!$E:$E,MATCH(Düngemaßnahmen!L98,Düngemittel!$B:$B,0))="","k.A.",INDEX(Düngemittel!$E:$E,MATCH(Düngemaßnahmen!L98,Düngemittel!$B:$B,0))))</f>
        <v/>
      </c>
      <c r="P98" s="27" t="str">
        <f>IF(L98="","",IF(INDEX(Düngemittel!$G:$G,MATCH(Düngemaßnahmen!L98,Düngemittel!$B:$B,0))="",0,INDEX(Düngemittel!$G:$G,MATCH(Düngemaßnahmen!L98,Düngemittel!$B:$B,0))))</f>
        <v/>
      </c>
      <c r="Q98" s="140" t="str">
        <f t="shared" si="13"/>
        <v/>
      </c>
      <c r="R98" s="141" t="str">
        <f t="shared" si="14"/>
        <v/>
      </c>
      <c r="S98" s="25" t="str">
        <f t="shared" si="15"/>
        <v/>
      </c>
      <c r="T98" s="25" t="str">
        <f t="shared" si="11"/>
        <v/>
      </c>
      <c r="U98" s="25" t="str">
        <f t="shared" si="16"/>
        <v/>
      </c>
      <c r="V98" s="25" t="str">
        <f t="shared" si="17"/>
        <v/>
      </c>
      <c r="W98" s="25" t="str">
        <f t="shared" si="18"/>
        <v/>
      </c>
      <c r="X98" s="142"/>
      <c r="Y98" s="142"/>
      <c r="Z98" s="139" t="str">
        <f t="shared" si="19"/>
        <v/>
      </c>
      <c r="AA98" s="160" t="str">
        <f t="shared" si="20"/>
        <v/>
      </c>
    </row>
    <row r="99" spans="1:27" x14ac:dyDescent="0.25">
      <c r="A99" s="103">
        <v>95</v>
      </c>
      <c r="B99" s="32"/>
      <c r="C99" s="138"/>
      <c r="D99" s="55" t="str">
        <f>IF(C99="","",INDEX('Dokumentation (schlagbezogen)'!C:C,MATCH(C99,'Dokumentation (schlagbezogen)'!B:B,0)))</f>
        <v/>
      </c>
      <c r="E99" s="55" t="str">
        <f>IF(C99="","",IF(INDEX('Dokumentation (schlagbezogen)'!D:D,MATCH(C99,'Dokumentation (schlagbezogen)'!B:B,0))="","k.A.",INDEX('Dokumentation (schlagbezogen)'!D:D,MATCH(C99,'Dokumentation (schlagbezogen)'!B:B,0))))</f>
        <v/>
      </c>
      <c r="F99" s="55" t="str">
        <f>IF(C99="","",IF(E99="k.A.","Wert nicht ermittelt!",INDEX('Dokumentation (schlagbezogen)'!E:E,MATCH(C99,'Dokumentation (schlagbezogen)'!B:B,0))))</f>
        <v/>
      </c>
      <c r="G99" s="55" t="str">
        <f t="shared" si="12"/>
        <v/>
      </c>
      <c r="H99" s="30"/>
      <c r="I99" s="131" t="str">
        <f>IF(C99="","",IF(INDEX(Flächenverzeichnis!F:F,MATCH(C99,Flächenverzeichnis!A:A,0))="",30,IF(INDEX('P-Bedarfsermittlung'!D:D,MATCH(C99,'P-Bedarfsermittlung'!B:B,0))="A",30,IF(INDEX('P-Bedarfsermittlung'!D:D,MATCH(C99,'P-Bedarfsermittlung'!B:B,0))="B",20,10))))</f>
        <v/>
      </c>
      <c r="J99" s="132"/>
      <c r="K99" s="32"/>
      <c r="L99" s="31"/>
      <c r="M99" s="27" t="str">
        <f>IF(L99="","",IF(INDEX(Düngemittel!$D:$D,MATCH(Düngemaßnahmen!L99,Düngemittel!$B:$B,0))="",0,INDEX(Düngemittel!$D:$D,MATCH(Düngemaßnahmen!L99,Düngemittel!$B:$B,0))))</f>
        <v/>
      </c>
      <c r="N99" s="27" t="str">
        <f>IF(L99="","",IF(INDEX(Düngemittel!$F:$F,MATCH(Düngemaßnahmen!L99,Düngemittel!$B:$B,0))="","k.A.",INDEX(Düngemittel!$F:$F,MATCH(Düngemaßnahmen!L99,Düngemittel!$B:$B,0))))</f>
        <v/>
      </c>
      <c r="O99" s="27" t="str">
        <f>IF(L99="","",IF(INDEX(Düngemittel!$E:$E,MATCH(Düngemaßnahmen!L99,Düngemittel!$B:$B,0))="","k.A.",INDEX(Düngemittel!$E:$E,MATCH(Düngemaßnahmen!L99,Düngemittel!$B:$B,0))))</f>
        <v/>
      </c>
      <c r="P99" s="27" t="str">
        <f>IF(L99="","",IF(INDEX(Düngemittel!$G:$G,MATCH(Düngemaßnahmen!L99,Düngemittel!$B:$B,0))="",0,INDEX(Düngemittel!$G:$G,MATCH(Düngemaßnahmen!L99,Düngemittel!$B:$B,0))))</f>
        <v/>
      </c>
      <c r="Q99" s="140" t="str">
        <f t="shared" si="13"/>
        <v/>
      </c>
      <c r="R99" s="141" t="str">
        <f t="shared" si="14"/>
        <v/>
      </c>
      <c r="S99" s="25" t="str">
        <f t="shared" si="15"/>
        <v/>
      </c>
      <c r="T99" s="25" t="str">
        <f t="shared" si="11"/>
        <v/>
      </c>
      <c r="U99" s="25" t="str">
        <f t="shared" si="16"/>
        <v/>
      </c>
      <c r="V99" s="25" t="str">
        <f t="shared" si="17"/>
        <v/>
      </c>
      <c r="W99" s="25" t="str">
        <f t="shared" si="18"/>
        <v/>
      </c>
      <c r="X99" s="142"/>
      <c r="Y99" s="142"/>
      <c r="Z99" s="139" t="str">
        <f t="shared" si="19"/>
        <v/>
      </c>
      <c r="AA99" s="160" t="str">
        <f t="shared" si="20"/>
        <v/>
      </c>
    </row>
    <row r="100" spans="1:27" x14ac:dyDescent="0.25">
      <c r="A100" s="103">
        <v>96</v>
      </c>
      <c r="B100" s="32"/>
      <c r="C100" s="138"/>
      <c r="D100" s="55" t="str">
        <f>IF(C100="","",INDEX('Dokumentation (schlagbezogen)'!C:C,MATCH(C100,'Dokumentation (schlagbezogen)'!B:B,0)))</f>
        <v/>
      </c>
      <c r="E100" s="55" t="str">
        <f>IF(C100="","",IF(INDEX('Dokumentation (schlagbezogen)'!D:D,MATCH(C100,'Dokumentation (schlagbezogen)'!B:B,0))="","k.A.",INDEX('Dokumentation (schlagbezogen)'!D:D,MATCH(C100,'Dokumentation (schlagbezogen)'!B:B,0))))</f>
        <v/>
      </c>
      <c r="F100" s="55" t="str">
        <f>IF(C100="","",IF(E100="k.A.","Wert nicht ermittelt!",INDEX('Dokumentation (schlagbezogen)'!E:E,MATCH(C100,'Dokumentation (schlagbezogen)'!B:B,0))))</f>
        <v/>
      </c>
      <c r="G100" s="55" t="str">
        <f t="shared" si="12"/>
        <v/>
      </c>
      <c r="H100" s="30"/>
      <c r="I100" s="131" t="str">
        <f>IF(C100="","",IF(INDEX(Flächenverzeichnis!F:F,MATCH(C100,Flächenverzeichnis!A:A,0))="",30,IF(INDEX('P-Bedarfsermittlung'!D:D,MATCH(C100,'P-Bedarfsermittlung'!B:B,0))="A",30,IF(INDEX('P-Bedarfsermittlung'!D:D,MATCH(C100,'P-Bedarfsermittlung'!B:B,0))="B",20,10))))</f>
        <v/>
      </c>
      <c r="J100" s="132"/>
      <c r="K100" s="32"/>
      <c r="L100" s="31"/>
      <c r="M100" s="27" t="str">
        <f>IF(L100="","",IF(INDEX(Düngemittel!$D:$D,MATCH(Düngemaßnahmen!L100,Düngemittel!$B:$B,0))="",0,INDEX(Düngemittel!$D:$D,MATCH(Düngemaßnahmen!L100,Düngemittel!$B:$B,0))))</f>
        <v/>
      </c>
      <c r="N100" s="27" t="str">
        <f>IF(L100="","",IF(INDEX(Düngemittel!$F:$F,MATCH(Düngemaßnahmen!L100,Düngemittel!$B:$B,0))="","k.A.",INDEX(Düngemittel!$F:$F,MATCH(Düngemaßnahmen!L100,Düngemittel!$B:$B,0))))</f>
        <v/>
      </c>
      <c r="O100" s="27" t="str">
        <f>IF(L100="","",IF(INDEX(Düngemittel!$E:$E,MATCH(Düngemaßnahmen!L100,Düngemittel!$B:$B,0))="","k.A.",INDEX(Düngemittel!$E:$E,MATCH(Düngemaßnahmen!L100,Düngemittel!$B:$B,0))))</f>
        <v/>
      </c>
      <c r="P100" s="27" t="str">
        <f>IF(L100="","",IF(INDEX(Düngemittel!$G:$G,MATCH(Düngemaßnahmen!L100,Düngemittel!$B:$B,0))="",0,INDEX(Düngemittel!$G:$G,MATCH(Düngemaßnahmen!L100,Düngemittel!$B:$B,0))))</f>
        <v/>
      </c>
      <c r="Q100" s="140" t="str">
        <f t="shared" si="13"/>
        <v/>
      </c>
      <c r="R100" s="141" t="str">
        <f t="shared" si="14"/>
        <v/>
      </c>
      <c r="S100" s="25" t="str">
        <f t="shared" si="15"/>
        <v/>
      </c>
      <c r="T100" s="25" t="str">
        <f t="shared" si="11"/>
        <v/>
      </c>
      <c r="U100" s="25" t="str">
        <f t="shared" si="16"/>
        <v/>
      </c>
      <c r="V100" s="25" t="str">
        <f t="shared" si="17"/>
        <v/>
      </c>
      <c r="W100" s="25" t="str">
        <f t="shared" si="18"/>
        <v/>
      </c>
      <c r="X100" s="142"/>
      <c r="Y100" s="142"/>
      <c r="Z100" s="139" t="str">
        <f t="shared" si="19"/>
        <v/>
      </c>
      <c r="AA100" s="160" t="str">
        <f t="shared" si="20"/>
        <v/>
      </c>
    </row>
    <row r="101" spans="1:27" x14ac:dyDescent="0.25">
      <c r="A101" s="103">
        <v>97</v>
      </c>
      <c r="B101" s="32"/>
      <c r="C101" s="138"/>
      <c r="D101" s="55" t="str">
        <f>IF(C101="","",INDEX('Dokumentation (schlagbezogen)'!C:C,MATCH(C101,'Dokumentation (schlagbezogen)'!B:B,0)))</f>
        <v/>
      </c>
      <c r="E101" s="55" t="str">
        <f>IF(C101="","",IF(INDEX('Dokumentation (schlagbezogen)'!D:D,MATCH(C101,'Dokumentation (schlagbezogen)'!B:B,0))="","k.A.",INDEX('Dokumentation (schlagbezogen)'!D:D,MATCH(C101,'Dokumentation (schlagbezogen)'!B:B,0))))</f>
        <v/>
      </c>
      <c r="F101" s="55" t="str">
        <f>IF(C101="","",IF(E101="k.A.","Wert nicht ermittelt!",INDEX('Dokumentation (schlagbezogen)'!E:E,MATCH(C101,'Dokumentation (schlagbezogen)'!B:B,0))))</f>
        <v/>
      </c>
      <c r="G101" s="55" t="str">
        <f t="shared" si="12"/>
        <v/>
      </c>
      <c r="H101" s="30"/>
      <c r="I101" s="131" t="str">
        <f>IF(C101="","",IF(INDEX(Flächenverzeichnis!F:F,MATCH(C101,Flächenverzeichnis!A:A,0))="",30,IF(INDEX('P-Bedarfsermittlung'!D:D,MATCH(C101,'P-Bedarfsermittlung'!B:B,0))="A",30,IF(INDEX('P-Bedarfsermittlung'!D:D,MATCH(C101,'P-Bedarfsermittlung'!B:B,0))="B",20,10))))</f>
        <v/>
      </c>
      <c r="J101" s="132"/>
      <c r="K101" s="32"/>
      <c r="L101" s="31"/>
      <c r="M101" s="27" t="str">
        <f>IF(L101="","",IF(INDEX(Düngemittel!$D:$D,MATCH(Düngemaßnahmen!L101,Düngemittel!$B:$B,0))="",0,INDEX(Düngemittel!$D:$D,MATCH(Düngemaßnahmen!L101,Düngemittel!$B:$B,0))))</f>
        <v/>
      </c>
      <c r="N101" s="27" t="str">
        <f>IF(L101="","",IF(INDEX(Düngemittel!$F:$F,MATCH(Düngemaßnahmen!L101,Düngemittel!$B:$B,0))="","k.A.",INDEX(Düngemittel!$F:$F,MATCH(Düngemaßnahmen!L101,Düngemittel!$B:$B,0))))</f>
        <v/>
      </c>
      <c r="O101" s="27" t="str">
        <f>IF(L101="","",IF(INDEX(Düngemittel!$E:$E,MATCH(Düngemaßnahmen!L101,Düngemittel!$B:$B,0))="","k.A.",INDEX(Düngemittel!$E:$E,MATCH(Düngemaßnahmen!L101,Düngemittel!$B:$B,0))))</f>
        <v/>
      </c>
      <c r="P101" s="27" t="str">
        <f>IF(L101="","",IF(INDEX(Düngemittel!$G:$G,MATCH(Düngemaßnahmen!L101,Düngemittel!$B:$B,0))="",0,INDEX(Düngemittel!$G:$G,MATCH(Düngemaßnahmen!L101,Düngemittel!$B:$B,0))))</f>
        <v/>
      </c>
      <c r="Q101" s="140" t="str">
        <f t="shared" si="13"/>
        <v/>
      </c>
      <c r="R101" s="141" t="str">
        <f t="shared" si="14"/>
        <v/>
      </c>
      <c r="S101" s="25" t="str">
        <f t="shared" si="15"/>
        <v/>
      </c>
      <c r="T101" s="25" t="str">
        <f t="shared" ref="T101:T201" si="21">IF(OR(S101="",D101=""),"",S101/D101)</f>
        <v/>
      </c>
      <c r="U101" s="25" t="str">
        <f t="shared" si="16"/>
        <v/>
      </c>
      <c r="V101" s="25" t="str">
        <f t="shared" si="17"/>
        <v/>
      </c>
      <c r="W101" s="25" t="str">
        <f t="shared" si="18"/>
        <v/>
      </c>
      <c r="X101" s="142"/>
      <c r="Y101" s="142"/>
      <c r="Z101" s="139" t="str">
        <f t="shared" si="19"/>
        <v/>
      </c>
      <c r="AA101" s="160" t="str">
        <f t="shared" si="20"/>
        <v/>
      </c>
    </row>
    <row r="102" spans="1:27" x14ac:dyDescent="0.25">
      <c r="A102" s="103">
        <v>98</v>
      </c>
      <c r="B102" s="32"/>
      <c r="C102" s="138"/>
      <c r="D102" s="55" t="str">
        <f>IF(C102="","",INDEX('Dokumentation (schlagbezogen)'!C:C,MATCH(C102,'Dokumentation (schlagbezogen)'!B:B,0)))</f>
        <v/>
      </c>
      <c r="E102" s="55" t="str">
        <f>IF(C102="","",IF(INDEX('Dokumentation (schlagbezogen)'!D:D,MATCH(C102,'Dokumentation (schlagbezogen)'!B:B,0))="","k.A.",INDEX('Dokumentation (schlagbezogen)'!D:D,MATCH(C102,'Dokumentation (schlagbezogen)'!B:B,0))))</f>
        <v/>
      </c>
      <c r="F102" s="55" t="str">
        <f>IF(C102="","",IF(E102="k.A.","Wert nicht ermittelt!",INDEX('Dokumentation (schlagbezogen)'!E:E,MATCH(C102,'Dokumentation (schlagbezogen)'!B:B,0))))</f>
        <v/>
      </c>
      <c r="G102" s="55" t="str">
        <f t="shared" si="12"/>
        <v/>
      </c>
      <c r="H102" s="30"/>
      <c r="I102" s="131" t="str">
        <f>IF(C102="","",IF(INDEX(Flächenverzeichnis!F:F,MATCH(C102,Flächenverzeichnis!A:A,0))="",30,IF(INDEX('P-Bedarfsermittlung'!D:D,MATCH(C102,'P-Bedarfsermittlung'!B:B,0))="A",30,IF(INDEX('P-Bedarfsermittlung'!D:D,MATCH(C102,'P-Bedarfsermittlung'!B:B,0))="B",20,10))))</f>
        <v/>
      </c>
      <c r="J102" s="132"/>
      <c r="K102" s="32"/>
      <c r="L102" s="31"/>
      <c r="M102" s="27" t="str">
        <f>IF(L102="","",IF(INDEX(Düngemittel!$D:$D,MATCH(Düngemaßnahmen!L102,Düngemittel!$B:$B,0))="",0,INDEX(Düngemittel!$D:$D,MATCH(Düngemaßnahmen!L102,Düngemittel!$B:$B,0))))</f>
        <v/>
      </c>
      <c r="N102" s="27" t="str">
        <f>IF(L102="","",IF(INDEX(Düngemittel!$F:$F,MATCH(Düngemaßnahmen!L102,Düngemittel!$B:$B,0))="","k.A.",INDEX(Düngemittel!$F:$F,MATCH(Düngemaßnahmen!L102,Düngemittel!$B:$B,0))))</f>
        <v/>
      </c>
      <c r="O102" s="27" t="str">
        <f>IF(L102="","",IF(INDEX(Düngemittel!$E:$E,MATCH(Düngemaßnahmen!L102,Düngemittel!$B:$B,0))="","k.A.",INDEX(Düngemittel!$E:$E,MATCH(Düngemaßnahmen!L102,Düngemittel!$B:$B,0))))</f>
        <v/>
      </c>
      <c r="P102" s="27" t="str">
        <f>IF(L102="","",IF(INDEX(Düngemittel!$G:$G,MATCH(Düngemaßnahmen!L102,Düngemittel!$B:$B,0))="",0,INDEX(Düngemittel!$G:$G,MATCH(Düngemaßnahmen!L102,Düngemittel!$B:$B,0))))</f>
        <v/>
      </c>
      <c r="Q102" s="140" t="str">
        <f t="shared" si="13"/>
        <v/>
      </c>
      <c r="R102" s="141" t="str">
        <f t="shared" si="14"/>
        <v/>
      </c>
      <c r="S102" s="25" t="str">
        <f t="shared" si="15"/>
        <v/>
      </c>
      <c r="T102" s="25" t="str">
        <f t="shared" si="21"/>
        <v/>
      </c>
      <c r="U102" s="25" t="str">
        <f t="shared" si="16"/>
        <v/>
      </c>
      <c r="V102" s="25" t="str">
        <f t="shared" si="17"/>
        <v/>
      </c>
      <c r="W102" s="25" t="str">
        <f t="shared" si="18"/>
        <v/>
      </c>
      <c r="X102" s="142"/>
      <c r="Y102" s="142"/>
      <c r="Z102" s="139" t="str">
        <f t="shared" si="19"/>
        <v/>
      </c>
      <c r="AA102" s="160" t="str">
        <f t="shared" si="20"/>
        <v/>
      </c>
    </row>
    <row r="103" spans="1:27" ht="17.25" customHeight="1" x14ac:dyDescent="0.25">
      <c r="A103" s="103">
        <v>99</v>
      </c>
      <c r="B103" s="32"/>
      <c r="C103" s="138"/>
      <c r="D103" s="55" t="str">
        <f>IF(C103="","",INDEX('Dokumentation (schlagbezogen)'!C:C,MATCH(C103,'Dokumentation (schlagbezogen)'!B:B,0)))</f>
        <v/>
      </c>
      <c r="E103" s="55" t="str">
        <f>IF(C103="","",IF(INDEX('Dokumentation (schlagbezogen)'!D:D,MATCH(C103,'Dokumentation (schlagbezogen)'!B:B,0))="","k.A.",INDEX('Dokumentation (schlagbezogen)'!D:D,MATCH(C103,'Dokumentation (schlagbezogen)'!B:B,0))))</f>
        <v/>
      </c>
      <c r="F103" s="55" t="str">
        <f>IF(C103="","",IF(E103="k.A.","Wert nicht ermittelt!",INDEX('Dokumentation (schlagbezogen)'!E:E,MATCH(C103,'Dokumentation (schlagbezogen)'!B:B,0))))</f>
        <v/>
      </c>
      <c r="G103" s="55" t="str">
        <f>IF(C103="","",IF(F103="Wert nicht ermittelt!",50,F103/D103))</f>
        <v/>
      </c>
      <c r="H103" s="30"/>
      <c r="I103" s="131" t="str">
        <f>IF(C103="","",IF(INDEX(Flächenverzeichnis!F:F,MATCH(C103,Flächenverzeichnis!A:A,0))="",30,IF(INDEX('P-Bedarfsermittlung'!D:D,MATCH(C103,'P-Bedarfsermittlung'!B:B,0))="A",30,IF(INDEX('P-Bedarfsermittlung'!D:D,MATCH(C103,'P-Bedarfsermittlung'!B:B,0))="B",20,10))))</f>
        <v/>
      </c>
      <c r="J103" s="132"/>
      <c r="K103" s="32"/>
      <c r="L103" s="31"/>
      <c r="M103" s="27" t="str">
        <f>IF(L103="","",IF(INDEX(Düngemittel!$D:$D,MATCH(Düngemaßnahmen!L103,Düngemittel!$B:$B,0))="",0,INDEX(Düngemittel!$D:$D,MATCH(Düngemaßnahmen!L103,Düngemittel!$B:$B,0))))</f>
        <v/>
      </c>
      <c r="N103" s="27" t="str">
        <f>IF(L103="","",IF(INDEX(Düngemittel!$F:$F,MATCH(Düngemaßnahmen!L103,Düngemittel!$B:$B,0))="","k.A.",INDEX(Düngemittel!$F:$F,MATCH(Düngemaßnahmen!L103,Düngemittel!$B:$B,0))))</f>
        <v/>
      </c>
      <c r="O103" s="27" t="str">
        <f>IF(L103="","",IF(INDEX(Düngemittel!$E:$E,MATCH(Düngemaßnahmen!L103,Düngemittel!$B:$B,0))="","k.A.",INDEX(Düngemittel!$E:$E,MATCH(Düngemaßnahmen!L103,Düngemittel!$B:$B,0))))</f>
        <v/>
      </c>
      <c r="P103" s="27" t="str">
        <f>IF(L103="","",IF(INDEX(Düngemittel!$G:$G,MATCH(Düngemaßnahmen!L103,Düngemittel!$B:$B,0))="",0,INDEX(Düngemittel!$G:$G,MATCH(Düngemaßnahmen!L103,Düngemittel!$B:$B,0))))</f>
        <v/>
      </c>
      <c r="Q103" s="140" t="str">
        <f>IF(OR(L103="",C103=""),"",IF(AND(C103="",H103=""),"",IF(H103="",0,IF(OR(M103=0,M103="k.A."),"Wert nicht ermittelbar!",((H103/M103)*D103)*1000))))</f>
        <v/>
      </c>
      <c r="R103" s="141" t="str">
        <f>IF(OR(L103="",C103=""),"",IF(AND(C103="",J103=""),"",IF(OR(J103="",J103=0),0,IF(OR(P103=0,P103="k.A."),"Wert nicht ermittelbar!",((J103/P103)*D103)*1000))))</f>
        <v/>
      </c>
      <c r="S103" s="25" t="str">
        <f>IF(OR(Q103="Wert nicht ermittelbar!",Q103="",P103="",P103="k.A."),"",Q103*(P103/1000))</f>
        <v/>
      </c>
      <c r="T103" s="25" t="str">
        <f t="shared" si="21"/>
        <v/>
      </c>
      <c r="U103" s="25" t="str">
        <f>IF(OR(R103="Wert nicht ermittelbar!",R103="",P103="",P103="k.A."),"",R103*(P103/1000))</f>
        <v/>
      </c>
      <c r="V103" s="25" t="str">
        <f>IF(OR(J103="",R103="Wert nicht ermittelbar!",R103="",P103="",P103="k.A."),"",(R103*(M103/1000))/D103)</f>
        <v/>
      </c>
      <c r="W103" s="25" t="str">
        <f>IF(OR(J103="",R103="Wert nicht ermittelbar!",R103="",P103="",P103="k.A."),"",R103*(M103/1000))</f>
        <v/>
      </c>
      <c r="X103" s="142"/>
      <c r="Y103" s="142"/>
      <c r="Z103" s="139" t="str">
        <f>IF(L103="","",IF(AND(X103="",Y103=""),"",IF(Y103&gt;X103,(Y103/1000)*M103,(X103/1000)*M103)))</f>
        <v/>
      </c>
      <c r="AA103" s="160" t="str">
        <f>IF(L103="","",IF(AND(X103="",Y103=""),"",IF(Y103&gt;X103,(Y103/1000)*P103,(X103/1000)*P103)))</f>
        <v/>
      </c>
    </row>
    <row r="104" spans="1:27" ht="17.25" customHeight="1" x14ac:dyDescent="0.25">
      <c r="A104" s="103">
        <v>100</v>
      </c>
      <c r="B104" s="32"/>
      <c r="C104" s="138"/>
      <c r="D104" s="55" t="str">
        <f>IF(C104="","",INDEX('Dokumentation (schlagbezogen)'!C:C,MATCH(C104,'Dokumentation (schlagbezogen)'!B:B,0)))</f>
        <v/>
      </c>
      <c r="E104" s="55" t="str">
        <f>IF(C104="","",IF(INDEX('Dokumentation (schlagbezogen)'!D:D,MATCH(C104,'Dokumentation (schlagbezogen)'!B:B,0))="","k.A.",INDEX('Dokumentation (schlagbezogen)'!D:D,MATCH(C104,'Dokumentation (schlagbezogen)'!B:B,0))))</f>
        <v/>
      </c>
      <c r="F104" s="55" t="str">
        <f>IF(C104="","",IF(E104="k.A.","Wert nicht ermittelt!",INDEX('Dokumentation (schlagbezogen)'!E:E,MATCH(C104,'Dokumentation (schlagbezogen)'!B:B,0))))</f>
        <v/>
      </c>
      <c r="G104" s="55" t="str">
        <f t="shared" ref="G104:G167" si="22">IF(C104="","",IF(F104="Wert nicht ermittelt!",50,F104/D104))</f>
        <v/>
      </c>
      <c r="H104" s="30"/>
      <c r="I104" s="131" t="str">
        <f>IF(C104="","",IF(INDEX(Flächenverzeichnis!F:F,MATCH(C104,Flächenverzeichnis!A:A,0))="",30,IF(INDEX('P-Bedarfsermittlung'!D:D,MATCH(C104,'P-Bedarfsermittlung'!B:B,0))="A",30,IF(INDEX('P-Bedarfsermittlung'!D:D,MATCH(C104,'P-Bedarfsermittlung'!B:B,0))="B",20,10))))</f>
        <v/>
      </c>
      <c r="J104" s="132"/>
      <c r="K104" s="32"/>
      <c r="L104" s="31"/>
      <c r="M104" s="27" t="str">
        <f>IF(L104="","",IF(INDEX(Düngemittel!$D:$D,MATCH(Düngemaßnahmen!L104,Düngemittel!$B:$B,0))="",0,INDEX(Düngemittel!$D:$D,MATCH(Düngemaßnahmen!L104,Düngemittel!$B:$B,0))))</f>
        <v/>
      </c>
      <c r="N104" s="27" t="str">
        <f>IF(L104="","",IF(INDEX(Düngemittel!$F:$F,MATCH(Düngemaßnahmen!L104,Düngemittel!$B:$B,0))="","k.A.",INDEX(Düngemittel!$F:$F,MATCH(Düngemaßnahmen!L104,Düngemittel!$B:$B,0))))</f>
        <v/>
      </c>
      <c r="O104" s="27" t="str">
        <f>IF(L104="","",IF(INDEX(Düngemittel!$E:$E,MATCH(Düngemaßnahmen!L104,Düngemittel!$B:$B,0))="","k.A.",INDEX(Düngemittel!$E:$E,MATCH(Düngemaßnahmen!L104,Düngemittel!$B:$B,0))))</f>
        <v/>
      </c>
      <c r="P104" s="27" t="str">
        <f>IF(L104="","",IF(INDEX(Düngemittel!$G:$G,MATCH(Düngemaßnahmen!L104,Düngemittel!$B:$B,0))="",0,INDEX(Düngemittel!$G:$G,MATCH(Düngemaßnahmen!L104,Düngemittel!$B:$B,0))))</f>
        <v/>
      </c>
      <c r="Q104" s="140" t="str">
        <f t="shared" ref="Q104:Q167" si="23">IF(OR(L104="",C104=""),"",IF(AND(C104="",H104=""),"",IF(H104="",0,IF(OR(M104=0,M104="k.A."),"Wert nicht ermittelbar!",((H104/M104)*D104)*1000))))</f>
        <v/>
      </c>
      <c r="R104" s="141" t="str">
        <f t="shared" ref="R104:R167" si="24">IF(OR(L104="",C104=""),"",IF(AND(C104="",J104=""),"",IF(OR(J104="",J104=0),0,IF(OR(P104=0,P104="k.A."),"Wert nicht ermittelbar!",((J104/P104)*D104)*1000))))</f>
        <v/>
      </c>
      <c r="S104" s="25" t="str">
        <f t="shared" ref="S104:S167" si="25">IF(OR(Q104="Wert nicht ermittelbar!",Q104="",P104="",P104="k.A."),"",Q104*(P104/1000))</f>
        <v/>
      </c>
      <c r="T104" s="25" t="str">
        <f t="shared" si="21"/>
        <v/>
      </c>
      <c r="U104" s="25" t="str">
        <f t="shared" ref="U104:U167" si="26">IF(OR(R104="Wert nicht ermittelbar!",R104="",P104="",P104="k.A."),"",R104*(P104/1000))</f>
        <v/>
      </c>
      <c r="V104" s="25" t="str">
        <f t="shared" ref="V104:V167" si="27">IF(OR(J104="",R104="Wert nicht ermittelbar!",R104="",P104="",P104="k.A."),"",(R104*(M104/1000))/D104)</f>
        <v/>
      </c>
      <c r="W104" s="25" t="str">
        <f t="shared" ref="W104:W167" si="28">IF(OR(J104="",R104="Wert nicht ermittelbar!",R104="",P104="",P104="k.A."),"",R104*(M104/1000))</f>
        <v/>
      </c>
      <c r="X104" s="142"/>
      <c r="Y104" s="142"/>
      <c r="Z104" s="139" t="str">
        <f t="shared" ref="Z104:Z167" si="29">IF(L104="","",IF(AND(X104="",Y104=""),"",IF(Y104&gt;X104,(Y104/1000)*M104,(X104/1000)*M104)))</f>
        <v/>
      </c>
      <c r="AA104" s="160" t="str">
        <f t="shared" ref="AA104:AA167" si="30">IF(L104="","",IF(AND(X104="",Y104=""),"",IF(Y104&gt;X104,(Y104/1000)*P104,(X104/1000)*P104)))</f>
        <v/>
      </c>
    </row>
    <row r="105" spans="1:27" ht="17.25" customHeight="1" x14ac:dyDescent="0.25">
      <c r="A105" s="103">
        <v>101</v>
      </c>
      <c r="B105" s="32"/>
      <c r="C105" s="138"/>
      <c r="D105" s="55" t="str">
        <f>IF(C105="","",INDEX('Dokumentation (schlagbezogen)'!C:C,MATCH(C105,'Dokumentation (schlagbezogen)'!B:B,0)))</f>
        <v/>
      </c>
      <c r="E105" s="55" t="str">
        <f>IF(C105="","",IF(INDEX('Dokumentation (schlagbezogen)'!D:D,MATCH(C105,'Dokumentation (schlagbezogen)'!B:B,0))="","k.A.",INDEX('Dokumentation (schlagbezogen)'!D:D,MATCH(C105,'Dokumentation (schlagbezogen)'!B:B,0))))</f>
        <v/>
      </c>
      <c r="F105" s="55" t="str">
        <f>IF(C105="","",IF(E105="k.A.","Wert nicht ermittelt!",INDEX('Dokumentation (schlagbezogen)'!E:E,MATCH(C105,'Dokumentation (schlagbezogen)'!B:B,0))))</f>
        <v/>
      </c>
      <c r="G105" s="55" t="str">
        <f t="shared" si="22"/>
        <v/>
      </c>
      <c r="H105" s="30"/>
      <c r="I105" s="131" t="str">
        <f>IF(C105="","",IF(INDEX(Flächenverzeichnis!F:F,MATCH(C105,Flächenverzeichnis!A:A,0))="",30,IF(INDEX('P-Bedarfsermittlung'!D:D,MATCH(C105,'P-Bedarfsermittlung'!B:B,0))="A",30,IF(INDEX('P-Bedarfsermittlung'!D:D,MATCH(C105,'P-Bedarfsermittlung'!B:B,0))="B",20,10))))</f>
        <v/>
      </c>
      <c r="J105" s="132"/>
      <c r="K105" s="32"/>
      <c r="L105" s="31"/>
      <c r="M105" s="27" t="str">
        <f>IF(L105="","",IF(INDEX(Düngemittel!$D:$D,MATCH(Düngemaßnahmen!L105,Düngemittel!$B:$B,0))="",0,INDEX(Düngemittel!$D:$D,MATCH(Düngemaßnahmen!L105,Düngemittel!$B:$B,0))))</f>
        <v/>
      </c>
      <c r="N105" s="27" t="str">
        <f>IF(L105="","",IF(INDEX(Düngemittel!$F:$F,MATCH(Düngemaßnahmen!L105,Düngemittel!$B:$B,0))="","k.A.",INDEX(Düngemittel!$F:$F,MATCH(Düngemaßnahmen!L105,Düngemittel!$B:$B,0))))</f>
        <v/>
      </c>
      <c r="O105" s="27" t="str">
        <f>IF(L105="","",IF(INDEX(Düngemittel!$E:$E,MATCH(Düngemaßnahmen!L105,Düngemittel!$B:$B,0))="","k.A.",INDEX(Düngemittel!$E:$E,MATCH(Düngemaßnahmen!L105,Düngemittel!$B:$B,0))))</f>
        <v/>
      </c>
      <c r="P105" s="27" t="str">
        <f>IF(L105="","",IF(INDEX(Düngemittel!$G:$G,MATCH(Düngemaßnahmen!L105,Düngemittel!$B:$B,0))="",0,INDEX(Düngemittel!$G:$G,MATCH(Düngemaßnahmen!L105,Düngemittel!$B:$B,0))))</f>
        <v/>
      </c>
      <c r="Q105" s="140" t="str">
        <f t="shared" si="23"/>
        <v/>
      </c>
      <c r="R105" s="141" t="str">
        <f t="shared" si="24"/>
        <v/>
      </c>
      <c r="S105" s="25" t="str">
        <f t="shared" si="25"/>
        <v/>
      </c>
      <c r="T105" s="25" t="str">
        <f t="shared" si="21"/>
        <v/>
      </c>
      <c r="U105" s="25" t="str">
        <f t="shared" si="26"/>
        <v/>
      </c>
      <c r="V105" s="25" t="str">
        <f t="shared" si="27"/>
        <v/>
      </c>
      <c r="W105" s="25" t="str">
        <f t="shared" si="28"/>
        <v/>
      </c>
      <c r="X105" s="142"/>
      <c r="Y105" s="142"/>
      <c r="Z105" s="139" t="str">
        <f t="shared" si="29"/>
        <v/>
      </c>
      <c r="AA105" s="160" t="str">
        <f t="shared" si="30"/>
        <v/>
      </c>
    </row>
    <row r="106" spans="1:27" ht="17.25" customHeight="1" x14ac:dyDescent="0.25">
      <c r="A106" s="103">
        <v>102</v>
      </c>
      <c r="B106" s="32"/>
      <c r="C106" s="138"/>
      <c r="D106" s="55" t="str">
        <f>IF(C106="","",INDEX('Dokumentation (schlagbezogen)'!C:C,MATCH(C106,'Dokumentation (schlagbezogen)'!B:B,0)))</f>
        <v/>
      </c>
      <c r="E106" s="55" t="str">
        <f>IF(C106="","",IF(INDEX('Dokumentation (schlagbezogen)'!D:D,MATCH(C106,'Dokumentation (schlagbezogen)'!B:B,0))="","k.A.",INDEX('Dokumentation (schlagbezogen)'!D:D,MATCH(C106,'Dokumentation (schlagbezogen)'!B:B,0))))</f>
        <v/>
      </c>
      <c r="F106" s="55" t="str">
        <f>IF(C106="","",IF(E106="k.A.","Wert nicht ermittelt!",INDEX('Dokumentation (schlagbezogen)'!E:E,MATCH(C106,'Dokumentation (schlagbezogen)'!B:B,0))))</f>
        <v/>
      </c>
      <c r="G106" s="55" t="str">
        <f t="shared" si="22"/>
        <v/>
      </c>
      <c r="H106" s="30"/>
      <c r="I106" s="131" t="str">
        <f>IF(C106="","",IF(INDEX(Flächenverzeichnis!F:F,MATCH(C106,Flächenverzeichnis!A:A,0))="",30,IF(INDEX('P-Bedarfsermittlung'!D:D,MATCH(C106,'P-Bedarfsermittlung'!B:B,0))="A",30,IF(INDEX('P-Bedarfsermittlung'!D:D,MATCH(C106,'P-Bedarfsermittlung'!B:B,0))="B",20,10))))</f>
        <v/>
      </c>
      <c r="J106" s="132"/>
      <c r="K106" s="32"/>
      <c r="L106" s="31"/>
      <c r="M106" s="27" t="str">
        <f>IF(L106="","",IF(INDEX(Düngemittel!$D:$D,MATCH(Düngemaßnahmen!L106,Düngemittel!$B:$B,0))="",0,INDEX(Düngemittel!$D:$D,MATCH(Düngemaßnahmen!L106,Düngemittel!$B:$B,0))))</f>
        <v/>
      </c>
      <c r="N106" s="27" t="str">
        <f>IF(L106="","",IF(INDEX(Düngemittel!$F:$F,MATCH(Düngemaßnahmen!L106,Düngemittel!$B:$B,0))="","k.A.",INDEX(Düngemittel!$F:$F,MATCH(Düngemaßnahmen!L106,Düngemittel!$B:$B,0))))</f>
        <v/>
      </c>
      <c r="O106" s="27" t="str">
        <f>IF(L106="","",IF(INDEX(Düngemittel!$E:$E,MATCH(Düngemaßnahmen!L106,Düngemittel!$B:$B,0))="","k.A.",INDEX(Düngemittel!$E:$E,MATCH(Düngemaßnahmen!L106,Düngemittel!$B:$B,0))))</f>
        <v/>
      </c>
      <c r="P106" s="27" t="str">
        <f>IF(L106="","",IF(INDEX(Düngemittel!$G:$G,MATCH(Düngemaßnahmen!L106,Düngemittel!$B:$B,0))="",0,INDEX(Düngemittel!$G:$G,MATCH(Düngemaßnahmen!L106,Düngemittel!$B:$B,0))))</f>
        <v/>
      </c>
      <c r="Q106" s="140" t="str">
        <f t="shared" si="23"/>
        <v/>
      </c>
      <c r="R106" s="141" t="str">
        <f t="shared" si="24"/>
        <v/>
      </c>
      <c r="S106" s="25" t="str">
        <f t="shared" si="25"/>
        <v/>
      </c>
      <c r="T106" s="25" t="str">
        <f t="shared" si="21"/>
        <v/>
      </c>
      <c r="U106" s="25" t="str">
        <f t="shared" si="26"/>
        <v/>
      </c>
      <c r="V106" s="25" t="str">
        <f t="shared" si="27"/>
        <v/>
      </c>
      <c r="W106" s="25" t="str">
        <f t="shared" si="28"/>
        <v/>
      </c>
      <c r="X106" s="142"/>
      <c r="Y106" s="142"/>
      <c r="Z106" s="139" t="str">
        <f t="shared" si="29"/>
        <v/>
      </c>
      <c r="AA106" s="160" t="str">
        <f t="shared" si="30"/>
        <v/>
      </c>
    </row>
    <row r="107" spans="1:27" ht="17.25" customHeight="1" x14ac:dyDescent="0.25">
      <c r="A107" s="103">
        <v>103</v>
      </c>
      <c r="B107" s="32"/>
      <c r="C107" s="138"/>
      <c r="D107" s="55" t="str">
        <f>IF(C107="","",INDEX('Dokumentation (schlagbezogen)'!C:C,MATCH(C107,'Dokumentation (schlagbezogen)'!B:B,0)))</f>
        <v/>
      </c>
      <c r="E107" s="55" t="str">
        <f>IF(C107="","",IF(INDEX('Dokumentation (schlagbezogen)'!D:D,MATCH(C107,'Dokumentation (schlagbezogen)'!B:B,0))="","k.A.",INDEX('Dokumentation (schlagbezogen)'!D:D,MATCH(C107,'Dokumentation (schlagbezogen)'!B:B,0))))</f>
        <v/>
      </c>
      <c r="F107" s="55" t="str">
        <f>IF(C107="","",IF(E107="k.A.","Wert nicht ermittelt!",INDEX('Dokumentation (schlagbezogen)'!E:E,MATCH(C107,'Dokumentation (schlagbezogen)'!B:B,0))))</f>
        <v/>
      </c>
      <c r="G107" s="55" t="str">
        <f t="shared" si="22"/>
        <v/>
      </c>
      <c r="H107" s="30"/>
      <c r="I107" s="131" t="str">
        <f>IF(C107="","",IF(INDEX(Flächenverzeichnis!F:F,MATCH(C107,Flächenverzeichnis!A:A,0))="",30,IF(INDEX('P-Bedarfsermittlung'!D:D,MATCH(C107,'P-Bedarfsermittlung'!B:B,0))="A",30,IF(INDEX('P-Bedarfsermittlung'!D:D,MATCH(C107,'P-Bedarfsermittlung'!B:B,0))="B",20,10))))</f>
        <v/>
      </c>
      <c r="J107" s="132"/>
      <c r="K107" s="32"/>
      <c r="L107" s="31"/>
      <c r="M107" s="27" t="str">
        <f>IF(L107="","",IF(INDEX(Düngemittel!$D:$D,MATCH(Düngemaßnahmen!L107,Düngemittel!$B:$B,0))="",0,INDEX(Düngemittel!$D:$D,MATCH(Düngemaßnahmen!L107,Düngemittel!$B:$B,0))))</f>
        <v/>
      </c>
      <c r="N107" s="27" t="str">
        <f>IF(L107="","",IF(INDEX(Düngemittel!$F:$F,MATCH(Düngemaßnahmen!L107,Düngemittel!$B:$B,0))="","k.A.",INDEX(Düngemittel!$F:$F,MATCH(Düngemaßnahmen!L107,Düngemittel!$B:$B,0))))</f>
        <v/>
      </c>
      <c r="O107" s="27" t="str">
        <f>IF(L107="","",IF(INDEX(Düngemittel!$E:$E,MATCH(Düngemaßnahmen!L107,Düngemittel!$B:$B,0))="","k.A.",INDEX(Düngemittel!$E:$E,MATCH(Düngemaßnahmen!L107,Düngemittel!$B:$B,0))))</f>
        <v/>
      </c>
      <c r="P107" s="27" t="str">
        <f>IF(L107="","",IF(INDEX(Düngemittel!$G:$G,MATCH(Düngemaßnahmen!L107,Düngemittel!$B:$B,0))="",0,INDEX(Düngemittel!$G:$G,MATCH(Düngemaßnahmen!L107,Düngemittel!$B:$B,0))))</f>
        <v/>
      </c>
      <c r="Q107" s="140" t="str">
        <f t="shared" si="23"/>
        <v/>
      </c>
      <c r="R107" s="141" t="str">
        <f t="shared" si="24"/>
        <v/>
      </c>
      <c r="S107" s="25" t="str">
        <f t="shared" si="25"/>
        <v/>
      </c>
      <c r="T107" s="25" t="str">
        <f t="shared" si="21"/>
        <v/>
      </c>
      <c r="U107" s="25" t="str">
        <f t="shared" si="26"/>
        <v/>
      </c>
      <c r="V107" s="25" t="str">
        <f t="shared" si="27"/>
        <v/>
      </c>
      <c r="W107" s="25" t="str">
        <f t="shared" si="28"/>
        <v/>
      </c>
      <c r="X107" s="142"/>
      <c r="Y107" s="142"/>
      <c r="Z107" s="139" t="str">
        <f t="shared" si="29"/>
        <v/>
      </c>
      <c r="AA107" s="160" t="str">
        <f t="shared" si="30"/>
        <v/>
      </c>
    </row>
    <row r="108" spans="1:27" ht="17.25" customHeight="1" x14ac:dyDescent="0.25">
      <c r="A108" s="103">
        <v>104</v>
      </c>
      <c r="B108" s="32"/>
      <c r="C108" s="138"/>
      <c r="D108" s="55" t="str">
        <f>IF(C108="","",INDEX('Dokumentation (schlagbezogen)'!C:C,MATCH(C108,'Dokumentation (schlagbezogen)'!B:B,0)))</f>
        <v/>
      </c>
      <c r="E108" s="55" t="str">
        <f>IF(C108="","",IF(INDEX('Dokumentation (schlagbezogen)'!D:D,MATCH(C108,'Dokumentation (schlagbezogen)'!B:B,0))="","k.A.",INDEX('Dokumentation (schlagbezogen)'!D:D,MATCH(C108,'Dokumentation (schlagbezogen)'!B:B,0))))</f>
        <v/>
      </c>
      <c r="F108" s="55" t="str">
        <f>IF(C108="","",IF(E108="k.A.","Wert nicht ermittelt!",INDEX('Dokumentation (schlagbezogen)'!E:E,MATCH(C108,'Dokumentation (schlagbezogen)'!B:B,0))))</f>
        <v/>
      </c>
      <c r="G108" s="55" t="str">
        <f t="shared" si="22"/>
        <v/>
      </c>
      <c r="H108" s="30"/>
      <c r="I108" s="131" t="str">
        <f>IF(C108="","",IF(INDEX(Flächenverzeichnis!F:F,MATCH(C108,Flächenverzeichnis!A:A,0))="",30,IF(INDEX('P-Bedarfsermittlung'!D:D,MATCH(C108,'P-Bedarfsermittlung'!B:B,0))="A",30,IF(INDEX('P-Bedarfsermittlung'!D:D,MATCH(C108,'P-Bedarfsermittlung'!B:B,0))="B",20,10))))</f>
        <v/>
      </c>
      <c r="J108" s="132"/>
      <c r="K108" s="32"/>
      <c r="L108" s="31"/>
      <c r="M108" s="27" t="str">
        <f>IF(L108="","",IF(INDEX(Düngemittel!$D:$D,MATCH(Düngemaßnahmen!L108,Düngemittel!$B:$B,0))="",0,INDEX(Düngemittel!$D:$D,MATCH(Düngemaßnahmen!L108,Düngemittel!$B:$B,0))))</f>
        <v/>
      </c>
      <c r="N108" s="27" t="str">
        <f>IF(L108="","",IF(INDEX(Düngemittel!$F:$F,MATCH(Düngemaßnahmen!L108,Düngemittel!$B:$B,0))="","k.A.",INDEX(Düngemittel!$F:$F,MATCH(Düngemaßnahmen!L108,Düngemittel!$B:$B,0))))</f>
        <v/>
      </c>
      <c r="O108" s="27" t="str">
        <f>IF(L108="","",IF(INDEX(Düngemittel!$E:$E,MATCH(Düngemaßnahmen!L108,Düngemittel!$B:$B,0))="","k.A.",INDEX(Düngemittel!$E:$E,MATCH(Düngemaßnahmen!L108,Düngemittel!$B:$B,0))))</f>
        <v/>
      </c>
      <c r="P108" s="27" t="str">
        <f>IF(L108="","",IF(INDEX(Düngemittel!$G:$G,MATCH(Düngemaßnahmen!L108,Düngemittel!$B:$B,0))="",0,INDEX(Düngemittel!$G:$G,MATCH(Düngemaßnahmen!L108,Düngemittel!$B:$B,0))))</f>
        <v/>
      </c>
      <c r="Q108" s="140" t="str">
        <f t="shared" si="23"/>
        <v/>
      </c>
      <c r="R108" s="141" t="str">
        <f t="shared" si="24"/>
        <v/>
      </c>
      <c r="S108" s="25" t="str">
        <f t="shared" si="25"/>
        <v/>
      </c>
      <c r="T108" s="25" t="str">
        <f t="shared" si="21"/>
        <v/>
      </c>
      <c r="U108" s="25" t="str">
        <f t="shared" si="26"/>
        <v/>
      </c>
      <c r="V108" s="25" t="str">
        <f t="shared" si="27"/>
        <v/>
      </c>
      <c r="W108" s="25" t="str">
        <f t="shared" si="28"/>
        <v/>
      </c>
      <c r="X108" s="142"/>
      <c r="Y108" s="142"/>
      <c r="Z108" s="139" t="str">
        <f t="shared" si="29"/>
        <v/>
      </c>
      <c r="AA108" s="160" t="str">
        <f t="shared" si="30"/>
        <v/>
      </c>
    </row>
    <row r="109" spans="1:27" ht="17.25" customHeight="1" x14ac:dyDescent="0.25">
      <c r="A109" s="103">
        <v>105</v>
      </c>
      <c r="B109" s="32"/>
      <c r="C109" s="138"/>
      <c r="D109" s="55" t="str">
        <f>IF(C109="","",INDEX('Dokumentation (schlagbezogen)'!C:C,MATCH(C109,'Dokumentation (schlagbezogen)'!B:B,0)))</f>
        <v/>
      </c>
      <c r="E109" s="55" t="str">
        <f>IF(C109="","",IF(INDEX('Dokumentation (schlagbezogen)'!D:D,MATCH(C109,'Dokumentation (schlagbezogen)'!B:B,0))="","k.A.",INDEX('Dokumentation (schlagbezogen)'!D:D,MATCH(C109,'Dokumentation (schlagbezogen)'!B:B,0))))</f>
        <v/>
      </c>
      <c r="F109" s="55" t="str">
        <f>IF(C109="","",IF(E109="k.A.","Wert nicht ermittelt!",INDEX('Dokumentation (schlagbezogen)'!E:E,MATCH(C109,'Dokumentation (schlagbezogen)'!B:B,0))))</f>
        <v/>
      </c>
      <c r="G109" s="55" t="str">
        <f t="shared" si="22"/>
        <v/>
      </c>
      <c r="H109" s="30"/>
      <c r="I109" s="131" t="str">
        <f>IF(C109="","",IF(INDEX(Flächenverzeichnis!F:F,MATCH(C109,Flächenverzeichnis!A:A,0))="",30,IF(INDEX('P-Bedarfsermittlung'!D:D,MATCH(C109,'P-Bedarfsermittlung'!B:B,0))="A",30,IF(INDEX('P-Bedarfsermittlung'!D:D,MATCH(C109,'P-Bedarfsermittlung'!B:B,0))="B",20,10))))</f>
        <v/>
      </c>
      <c r="J109" s="132"/>
      <c r="K109" s="32"/>
      <c r="L109" s="31"/>
      <c r="M109" s="27" t="str">
        <f>IF(L109="","",IF(INDEX(Düngemittel!$D:$D,MATCH(Düngemaßnahmen!L109,Düngemittel!$B:$B,0))="",0,INDEX(Düngemittel!$D:$D,MATCH(Düngemaßnahmen!L109,Düngemittel!$B:$B,0))))</f>
        <v/>
      </c>
      <c r="N109" s="27" t="str">
        <f>IF(L109="","",IF(INDEX(Düngemittel!$F:$F,MATCH(Düngemaßnahmen!L109,Düngemittel!$B:$B,0))="","k.A.",INDEX(Düngemittel!$F:$F,MATCH(Düngemaßnahmen!L109,Düngemittel!$B:$B,0))))</f>
        <v/>
      </c>
      <c r="O109" s="27" t="str">
        <f>IF(L109="","",IF(INDEX(Düngemittel!$E:$E,MATCH(Düngemaßnahmen!L109,Düngemittel!$B:$B,0))="","k.A.",INDEX(Düngemittel!$E:$E,MATCH(Düngemaßnahmen!L109,Düngemittel!$B:$B,0))))</f>
        <v/>
      </c>
      <c r="P109" s="27" t="str">
        <f>IF(L109="","",IF(INDEX(Düngemittel!$G:$G,MATCH(Düngemaßnahmen!L109,Düngemittel!$B:$B,0))="",0,INDEX(Düngemittel!$G:$G,MATCH(Düngemaßnahmen!L109,Düngemittel!$B:$B,0))))</f>
        <v/>
      </c>
      <c r="Q109" s="140" t="str">
        <f t="shared" si="23"/>
        <v/>
      </c>
      <c r="R109" s="141" t="str">
        <f t="shared" si="24"/>
        <v/>
      </c>
      <c r="S109" s="25" t="str">
        <f t="shared" si="25"/>
        <v/>
      </c>
      <c r="T109" s="25" t="str">
        <f t="shared" si="21"/>
        <v/>
      </c>
      <c r="U109" s="25" t="str">
        <f t="shared" si="26"/>
        <v/>
      </c>
      <c r="V109" s="25" t="str">
        <f t="shared" si="27"/>
        <v/>
      </c>
      <c r="W109" s="25" t="str">
        <f t="shared" si="28"/>
        <v/>
      </c>
      <c r="X109" s="142"/>
      <c r="Y109" s="142"/>
      <c r="Z109" s="139" t="str">
        <f t="shared" si="29"/>
        <v/>
      </c>
      <c r="AA109" s="160" t="str">
        <f t="shared" si="30"/>
        <v/>
      </c>
    </row>
    <row r="110" spans="1:27" ht="17.25" customHeight="1" x14ac:dyDescent="0.25">
      <c r="A110" s="103">
        <v>106</v>
      </c>
      <c r="B110" s="32"/>
      <c r="C110" s="138"/>
      <c r="D110" s="55" t="str">
        <f>IF(C110="","",INDEX('Dokumentation (schlagbezogen)'!C:C,MATCH(C110,'Dokumentation (schlagbezogen)'!B:B,0)))</f>
        <v/>
      </c>
      <c r="E110" s="55" t="str">
        <f>IF(C110="","",IF(INDEX('Dokumentation (schlagbezogen)'!D:D,MATCH(C110,'Dokumentation (schlagbezogen)'!B:B,0))="","k.A.",INDEX('Dokumentation (schlagbezogen)'!D:D,MATCH(C110,'Dokumentation (schlagbezogen)'!B:B,0))))</f>
        <v/>
      </c>
      <c r="F110" s="55" t="str">
        <f>IF(C110="","",IF(E110="k.A.","Wert nicht ermittelt!",INDEX('Dokumentation (schlagbezogen)'!E:E,MATCH(C110,'Dokumentation (schlagbezogen)'!B:B,0))))</f>
        <v/>
      </c>
      <c r="G110" s="55" t="str">
        <f t="shared" si="22"/>
        <v/>
      </c>
      <c r="H110" s="30"/>
      <c r="I110" s="131" t="str">
        <f>IF(C110="","",IF(INDEX(Flächenverzeichnis!F:F,MATCH(C110,Flächenverzeichnis!A:A,0))="",30,IF(INDEX('P-Bedarfsermittlung'!D:D,MATCH(C110,'P-Bedarfsermittlung'!B:B,0))="A",30,IF(INDEX('P-Bedarfsermittlung'!D:D,MATCH(C110,'P-Bedarfsermittlung'!B:B,0))="B",20,10))))</f>
        <v/>
      </c>
      <c r="J110" s="132"/>
      <c r="K110" s="32"/>
      <c r="L110" s="31"/>
      <c r="M110" s="27" t="str">
        <f>IF(L110="","",IF(INDEX(Düngemittel!$D:$D,MATCH(Düngemaßnahmen!L110,Düngemittel!$B:$B,0))="",0,INDEX(Düngemittel!$D:$D,MATCH(Düngemaßnahmen!L110,Düngemittel!$B:$B,0))))</f>
        <v/>
      </c>
      <c r="N110" s="27" t="str">
        <f>IF(L110="","",IF(INDEX(Düngemittel!$F:$F,MATCH(Düngemaßnahmen!L110,Düngemittel!$B:$B,0))="","k.A.",INDEX(Düngemittel!$F:$F,MATCH(Düngemaßnahmen!L110,Düngemittel!$B:$B,0))))</f>
        <v/>
      </c>
      <c r="O110" s="27" t="str">
        <f>IF(L110="","",IF(INDEX(Düngemittel!$E:$E,MATCH(Düngemaßnahmen!L110,Düngemittel!$B:$B,0))="","k.A.",INDEX(Düngemittel!$E:$E,MATCH(Düngemaßnahmen!L110,Düngemittel!$B:$B,0))))</f>
        <v/>
      </c>
      <c r="P110" s="27" t="str">
        <f>IF(L110="","",IF(INDEX(Düngemittel!$G:$G,MATCH(Düngemaßnahmen!L110,Düngemittel!$B:$B,0))="",0,INDEX(Düngemittel!$G:$G,MATCH(Düngemaßnahmen!L110,Düngemittel!$B:$B,0))))</f>
        <v/>
      </c>
      <c r="Q110" s="140" t="str">
        <f t="shared" si="23"/>
        <v/>
      </c>
      <c r="R110" s="141" t="str">
        <f t="shared" si="24"/>
        <v/>
      </c>
      <c r="S110" s="25" t="str">
        <f t="shared" si="25"/>
        <v/>
      </c>
      <c r="T110" s="25" t="str">
        <f t="shared" si="21"/>
        <v/>
      </c>
      <c r="U110" s="25" t="str">
        <f t="shared" si="26"/>
        <v/>
      </c>
      <c r="V110" s="25" t="str">
        <f t="shared" si="27"/>
        <v/>
      </c>
      <c r="W110" s="25" t="str">
        <f t="shared" si="28"/>
        <v/>
      </c>
      <c r="X110" s="142"/>
      <c r="Y110" s="142"/>
      <c r="Z110" s="139" t="str">
        <f t="shared" si="29"/>
        <v/>
      </c>
      <c r="AA110" s="160" t="str">
        <f t="shared" si="30"/>
        <v/>
      </c>
    </row>
    <row r="111" spans="1:27" ht="17.25" customHeight="1" x14ac:dyDescent="0.25">
      <c r="A111" s="103">
        <v>107</v>
      </c>
      <c r="B111" s="32"/>
      <c r="C111" s="138"/>
      <c r="D111" s="55" t="str">
        <f>IF(C111="","",INDEX('Dokumentation (schlagbezogen)'!C:C,MATCH(C111,'Dokumentation (schlagbezogen)'!B:B,0)))</f>
        <v/>
      </c>
      <c r="E111" s="55" t="str">
        <f>IF(C111="","",IF(INDEX('Dokumentation (schlagbezogen)'!D:D,MATCH(C111,'Dokumentation (schlagbezogen)'!B:B,0))="","k.A.",INDEX('Dokumentation (schlagbezogen)'!D:D,MATCH(C111,'Dokumentation (schlagbezogen)'!B:B,0))))</f>
        <v/>
      </c>
      <c r="F111" s="55" t="str">
        <f>IF(C111="","",IF(E111="k.A.","Wert nicht ermittelt!",INDEX('Dokumentation (schlagbezogen)'!E:E,MATCH(C111,'Dokumentation (schlagbezogen)'!B:B,0))))</f>
        <v/>
      </c>
      <c r="G111" s="55" t="str">
        <f t="shared" si="22"/>
        <v/>
      </c>
      <c r="H111" s="30"/>
      <c r="I111" s="131" t="str">
        <f>IF(C111="","",IF(INDEX(Flächenverzeichnis!F:F,MATCH(C111,Flächenverzeichnis!A:A,0))="",30,IF(INDEX('P-Bedarfsermittlung'!D:D,MATCH(C111,'P-Bedarfsermittlung'!B:B,0))="A",30,IF(INDEX('P-Bedarfsermittlung'!D:D,MATCH(C111,'P-Bedarfsermittlung'!B:B,0))="B",20,10))))</f>
        <v/>
      </c>
      <c r="J111" s="132"/>
      <c r="K111" s="32"/>
      <c r="L111" s="31"/>
      <c r="M111" s="27" t="str">
        <f>IF(L111="","",IF(INDEX(Düngemittel!$D:$D,MATCH(Düngemaßnahmen!L111,Düngemittel!$B:$B,0))="",0,INDEX(Düngemittel!$D:$D,MATCH(Düngemaßnahmen!L111,Düngemittel!$B:$B,0))))</f>
        <v/>
      </c>
      <c r="N111" s="27" t="str">
        <f>IF(L111="","",IF(INDEX(Düngemittel!$F:$F,MATCH(Düngemaßnahmen!L111,Düngemittel!$B:$B,0))="","k.A.",INDEX(Düngemittel!$F:$F,MATCH(Düngemaßnahmen!L111,Düngemittel!$B:$B,0))))</f>
        <v/>
      </c>
      <c r="O111" s="27" t="str">
        <f>IF(L111="","",IF(INDEX(Düngemittel!$E:$E,MATCH(Düngemaßnahmen!L111,Düngemittel!$B:$B,0))="","k.A.",INDEX(Düngemittel!$E:$E,MATCH(Düngemaßnahmen!L111,Düngemittel!$B:$B,0))))</f>
        <v/>
      </c>
      <c r="P111" s="27" t="str">
        <f>IF(L111="","",IF(INDEX(Düngemittel!$G:$G,MATCH(Düngemaßnahmen!L111,Düngemittel!$B:$B,0))="",0,INDEX(Düngemittel!$G:$G,MATCH(Düngemaßnahmen!L111,Düngemittel!$B:$B,0))))</f>
        <v/>
      </c>
      <c r="Q111" s="140" t="str">
        <f t="shared" si="23"/>
        <v/>
      </c>
      <c r="R111" s="141" t="str">
        <f t="shared" si="24"/>
        <v/>
      </c>
      <c r="S111" s="25" t="str">
        <f t="shared" si="25"/>
        <v/>
      </c>
      <c r="T111" s="25" t="str">
        <f t="shared" si="21"/>
        <v/>
      </c>
      <c r="U111" s="25" t="str">
        <f t="shared" si="26"/>
        <v/>
      </c>
      <c r="V111" s="25" t="str">
        <f t="shared" si="27"/>
        <v/>
      </c>
      <c r="W111" s="25" t="str">
        <f t="shared" si="28"/>
        <v/>
      </c>
      <c r="X111" s="142"/>
      <c r="Y111" s="142"/>
      <c r="Z111" s="139" t="str">
        <f t="shared" si="29"/>
        <v/>
      </c>
      <c r="AA111" s="160" t="str">
        <f t="shared" si="30"/>
        <v/>
      </c>
    </row>
    <row r="112" spans="1:27" ht="17.25" customHeight="1" x14ac:dyDescent="0.25">
      <c r="A112" s="103">
        <v>108</v>
      </c>
      <c r="B112" s="32"/>
      <c r="C112" s="138"/>
      <c r="D112" s="55" t="str">
        <f>IF(C112="","",INDEX('Dokumentation (schlagbezogen)'!C:C,MATCH(C112,'Dokumentation (schlagbezogen)'!B:B,0)))</f>
        <v/>
      </c>
      <c r="E112" s="55" t="str">
        <f>IF(C112="","",IF(INDEX('Dokumentation (schlagbezogen)'!D:D,MATCH(C112,'Dokumentation (schlagbezogen)'!B:B,0))="","k.A.",INDEX('Dokumentation (schlagbezogen)'!D:D,MATCH(C112,'Dokumentation (schlagbezogen)'!B:B,0))))</f>
        <v/>
      </c>
      <c r="F112" s="55" t="str">
        <f>IF(C112="","",IF(E112="k.A.","Wert nicht ermittelt!",INDEX('Dokumentation (schlagbezogen)'!E:E,MATCH(C112,'Dokumentation (schlagbezogen)'!B:B,0))))</f>
        <v/>
      </c>
      <c r="G112" s="55" t="str">
        <f t="shared" si="22"/>
        <v/>
      </c>
      <c r="H112" s="30"/>
      <c r="I112" s="131" t="str">
        <f>IF(C112="","",IF(INDEX(Flächenverzeichnis!F:F,MATCH(C112,Flächenverzeichnis!A:A,0))="",30,IF(INDEX('P-Bedarfsermittlung'!D:D,MATCH(C112,'P-Bedarfsermittlung'!B:B,0))="A",30,IF(INDEX('P-Bedarfsermittlung'!D:D,MATCH(C112,'P-Bedarfsermittlung'!B:B,0))="B",20,10))))</f>
        <v/>
      </c>
      <c r="J112" s="132"/>
      <c r="K112" s="32"/>
      <c r="L112" s="31"/>
      <c r="M112" s="27" t="str">
        <f>IF(L112="","",IF(INDEX(Düngemittel!$D:$D,MATCH(Düngemaßnahmen!L112,Düngemittel!$B:$B,0))="",0,INDEX(Düngemittel!$D:$D,MATCH(Düngemaßnahmen!L112,Düngemittel!$B:$B,0))))</f>
        <v/>
      </c>
      <c r="N112" s="27" t="str">
        <f>IF(L112="","",IF(INDEX(Düngemittel!$F:$F,MATCH(Düngemaßnahmen!L112,Düngemittel!$B:$B,0))="","k.A.",INDEX(Düngemittel!$F:$F,MATCH(Düngemaßnahmen!L112,Düngemittel!$B:$B,0))))</f>
        <v/>
      </c>
      <c r="O112" s="27" t="str">
        <f>IF(L112="","",IF(INDEX(Düngemittel!$E:$E,MATCH(Düngemaßnahmen!L112,Düngemittel!$B:$B,0))="","k.A.",INDEX(Düngemittel!$E:$E,MATCH(Düngemaßnahmen!L112,Düngemittel!$B:$B,0))))</f>
        <v/>
      </c>
      <c r="P112" s="27" t="str">
        <f>IF(L112="","",IF(INDEX(Düngemittel!$G:$G,MATCH(Düngemaßnahmen!L112,Düngemittel!$B:$B,0))="",0,INDEX(Düngemittel!$G:$G,MATCH(Düngemaßnahmen!L112,Düngemittel!$B:$B,0))))</f>
        <v/>
      </c>
      <c r="Q112" s="140" t="str">
        <f t="shared" si="23"/>
        <v/>
      </c>
      <c r="R112" s="141" t="str">
        <f t="shared" si="24"/>
        <v/>
      </c>
      <c r="S112" s="25" t="str">
        <f t="shared" si="25"/>
        <v/>
      </c>
      <c r="T112" s="25" t="str">
        <f t="shared" si="21"/>
        <v/>
      </c>
      <c r="U112" s="25" t="str">
        <f t="shared" si="26"/>
        <v/>
      </c>
      <c r="V112" s="25" t="str">
        <f t="shared" si="27"/>
        <v/>
      </c>
      <c r="W112" s="25" t="str">
        <f t="shared" si="28"/>
        <v/>
      </c>
      <c r="X112" s="142"/>
      <c r="Y112" s="142"/>
      <c r="Z112" s="139" t="str">
        <f t="shared" si="29"/>
        <v/>
      </c>
      <c r="AA112" s="160" t="str">
        <f t="shared" si="30"/>
        <v/>
      </c>
    </row>
    <row r="113" spans="1:27" ht="17.25" customHeight="1" x14ac:dyDescent="0.25">
      <c r="A113" s="103">
        <v>109</v>
      </c>
      <c r="B113" s="32"/>
      <c r="C113" s="138"/>
      <c r="D113" s="55" t="str">
        <f>IF(C113="","",INDEX('Dokumentation (schlagbezogen)'!C:C,MATCH(C113,'Dokumentation (schlagbezogen)'!B:B,0)))</f>
        <v/>
      </c>
      <c r="E113" s="55" t="str">
        <f>IF(C113="","",IF(INDEX('Dokumentation (schlagbezogen)'!D:D,MATCH(C113,'Dokumentation (schlagbezogen)'!B:B,0))="","k.A.",INDEX('Dokumentation (schlagbezogen)'!D:D,MATCH(C113,'Dokumentation (schlagbezogen)'!B:B,0))))</f>
        <v/>
      </c>
      <c r="F113" s="55" t="str">
        <f>IF(C113="","",IF(E113="k.A.","Wert nicht ermittelt!",INDEX('Dokumentation (schlagbezogen)'!E:E,MATCH(C113,'Dokumentation (schlagbezogen)'!B:B,0))))</f>
        <v/>
      </c>
      <c r="G113" s="55" t="str">
        <f t="shared" si="22"/>
        <v/>
      </c>
      <c r="H113" s="30"/>
      <c r="I113" s="131" t="str">
        <f>IF(C113="","",IF(INDEX(Flächenverzeichnis!F:F,MATCH(C113,Flächenverzeichnis!A:A,0))="",30,IF(INDEX('P-Bedarfsermittlung'!D:D,MATCH(C113,'P-Bedarfsermittlung'!B:B,0))="A",30,IF(INDEX('P-Bedarfsermittlung'!D:D,MATCH(C113,'P-Bedarfsermittlung'!B:B,0))="B",20,10))))</f>
        <v/>
      </c>
      <c r="J113" s="132"/>
      <c r="K113" s="32"/>
      <c r="L113" s="31"/>
      <c r="M113" s="27" t="str">
        <f>IF(L113="","",IF(INDEX(Düngemittel!$D:$D,MATCH(Düngemaßnahmen!L113,Düngemittel!$B:$B,0))="",0,INDEX(Düngemittel!$D:$D,MATCH(Düngemaßnahmen!L113,Düngemittel!$B:$B,0))))</f>
        <v/>
      </c>
      <c r="N113" s="27" t="str">
        <f>IF(L113="","",IF(INDEX(Düngemittel!$F:$F,MATCH(Düngemaßnahmen!L113,Düngemittel!$B:$B,0))="","k.A.",INDEX(Düngemittel!$F:$F,MATCH(Düngemaßnahmen!L113,Düngemittel!$B:$B,0))))</f>
        <v/>
      </c>
      <c r="O113" s="27" t="str">
        <f>IF(L113="","",IF(INDEX(Düngemittel!$E:$E,MATCH(Düngemaßnahmen!L113,Düngemittel!$B:$B,0))="","k.A.",INDEX(Düngemittel!$E:$E,MATCH(Düngemaßnahmen!L113,Düngemittel!$B:$B,0))))</f>
        <v/>
      </c>
      <c r="P113" s="27" t="str">
        <f>IF(L113="","",IF(INDEX(Düngemittel!$G:$G,MATCH(Düngemaßnahmen!L113,Düngemittel!$B:$B,0))="",0,INDEX(Düngemittel!$G:$G,MATCH(Düngemaßnahmen!L113,Düngemittel!$B:$B,0))))</f>
        <v/>
      </c>
      <c r="Q113" s="140" t="str">
        <f t="shared" si="23"/>
        <v/>
      </c>
      <c r="R113" s="141" t="str">
        <f t="shared" si="24"/>
        <v/>
      </c>
      <c r="S113" s="25" t="str">
        <f t="shared" si="25"/>
        <v/>
      </c>
      <c r="T113" s="25" t="str">
        <f t="shared" si="21"/>
        <v/>
      </c>
      <c r="U113" s="25" t="str">
        <f t="shared" si="26"/>
        <v/>
      </c>
      <c r="V113" s="25" t="str">
        <f t="shared" si="27"/>
        <v/>
      </c>
      <c r="W113" s="25" t="str">
        <f t="shared" si="28"/>
        <v/>
      </c>
      <c r="X113" s="142"/>
      <c r="Y113" s="142"/>
      <c r="Z113" s="139" t="str">
        <f t="shared" si="29"/>
        <v/>
      </c>
      <c r="AA113" s="160" t="str">
        <f t="shared" si="30"/>
        <v/>
      </c>
    </row>
    <row r="114" spans="1:27" ht="17.25" customHeight="1" x14ac:dyDescent="0.25">
      <c r="A114" s="103">
        <v>110</v>
      </c>
      <c r="B114" s="32"/>
      <c r="C114" s="138"/>
      <c r="D114" s="55" t="str">
        <f>IF(C114="","",INDEX('Dokumentation (schlagbezogen)'!C:C,MATCH(C114,'Dokumentation (schlagbezogen)'!B:B,0)))</f>
        <v/>
      </c>
      <c r="E114" s="55" t="str">
        <f>IF(C114="","",IF(INDEX('Dokumentation (schlagbezogen)'!D:D,MATCH(C114,'Dokumentation (schlagbezogen)'!B:B,0))="","k.A.",INDEX('Dokumentation (schlagbezogen)'!D:D,MATCH(C114,'Dokumentation (schlagbezogen)'!B:B,0))))</f>
        <v/>
      </c>
      <c r="F114" s="55" t="str">
        <f>IF(C114="","",IF(E114="k.A.","Wert nicht ermittelt!",INDEX('Dokumentation (schlagbezogen)'!E:E,MATCH(C114,'Dokumentation (schlagbezogen)'!B:B,0))))</f>
        <v/>
      </c>
      <c r="G114" s="55" t="str">
        <f t="shared" si="22"/>
        <v/>
      </c>
      <c r="H114" s="30"/>
      <c r="I114" s="131" t="str">
        <f>IF(C114="","",IF(INDEX(Flächenverzeichnis!F:F,MATCH(C114,Flächenverzeichnis!A:A,0))="",30,IF(INDEX('P-Bedarfsermittlung'!D:D,MATCH(C114,'P-Bedarfsermittlung'!B:B,0))="A",30,IF(INDEX('P-Bedarfsermittlung'!D:D,MATCH(C114,'P-Bedarfsermittlung'!B:B,0))="B",20,10))))</f>
        <v/>
      </c>
      <c r="J114" s="132"/>
      <c r="K114" s="32"/>
      <c r="L114" s="31"/>
      <c r="M114" s="27" t="str">
        <f>IF(L114="","",IF(INDEX(Düngemittel!$D:$D,MATCH(Düngemaßnahmen!L114,Düngemittel!$B:$B,0))="",0,INDEX(Düngemittel!$D:$D,MATCH(Düngemaßnahmen!L114,Düngemittel!$B:$B,0))))</f>
        <v/>
      </c>
      <c r="N114" s="27" t="str">
        <f>IF(L114="","",IF(INDEX(Düngemittel!$F:$F,MATCH(Düngemaßnahmen!L114,Düngemittel!$B:$B,0))="","k.A.",INDEX(Düngemittel!$F:$F,MATCH(Düngemaßnahmen!L114,Düngemittel!$B:$B,0))))</f>
        <v/>
      </c>
      <c r="O114" s="27" t="str">
        <f>IF(L114="","",IF(INDEX(Düngemittel!$E:$E,MATCH(Düngemaßnahmen!L114,Düngemittel!$B:$B,0))="","k.A.",INDEX(Düngemittel!$E:$E,MATCH(Düngemaßnahmen!L114,Düngemittel!$B:$B,0))))</f>
        <v/>
      </c>
      <c r="P114" s="27" t="str">
        <f>IF(L114="","",IF(INDEX(Düngemittel!$G:$G,MATCH(Düngemaßnahmen!L114,Düngemittel!$B:$B,0))="",0,INDEX(Düngemittel!$G:$G,MATCH(Düngemaßnahmen!L114,Düngemittel!$B:$B,0))))</f>
        <v/>
      </c>
      <c r="Q114" s="140" t="str">
        <f t="shared" si="23"/>
        <v/>
      </c>
      <c r="R114" s="141" t="str">
        <f t="shared" si="24"/>
        <v/>
      </c>
      <c r="S114" s="25" t="str">
        <f t="shared" si="25"/>
        <v/>
      </c>
      <c r="T114" s="25" t="str">
        <f t="shared" si="21"/>
        <v/>
      </c>
      <c r="U114" s="25" t="str">
        <f t="shared" si="26"/>
        <v/>
      </c>
      <c r="V114" s="25" t="str">
        <f t="shared" si="27"/>
        <v/>
      </c>
      <c r="W114" s="25" t="str">
        <f t="shared" si="28"/>
        <v/>
      </c>
      <c r="X114" s="142"/>
      <c r="Y114" s="142"/>
      <c r="Z114" s="139" t="str">
        <f t="shared" si="29"/>
        <v/>
      </c>
      <c r="AA114" s="160" t="str">
        <f t="shared" si="30"/>
        <v/>
      </c>
    </row>
    <row r="115" spans="1:27" ht="17.25" customHeight="1" x14ac:dyDescent="0.25">
      <c r="A115" s="103">
        <v>111</v>
      </c>
      <c r="B115" s="32"/>
      <c r="C115" s="138"/>
      <c r="D115" s="55" t="str">
        <f>IF(C115="","",INDEX('Dokumentation (schlagbezogen)'!C:C,MATCH(C115,'Dokumentation (schlagbezogen)'!B:B,0)))</f>
        <v/>
      </c>
      <c r="E115" s="55" t="str">
        <f>IF(C115="","",IF(INDEX('Dokumentation (schlagbezogen)'!D:D,MATCH(C115,'Dokumentation (schlagbezogen)'!B:B,0))="","k.A.",INDEX('Dokumentation (schlagbezogen)'!D:D,MATCH(C115,'Dokumentation (schlagbezogen)'!B:B,0))))</f>
        <v/>
      </c>
      <c r="F115" s="55" t="str">
        <f>IF(C115="","",IF(E115="k.A.","Wert nicht ermittelt!",INDEX('Dokumentation (schlagbezogen)'!E:E,MATCH(C115,'Dokumentation (schlagbezogen)'!B:B,0))))</f>
        <v/>
      </c>
      <c r="G115" s="55" t="str">
        <f t="shared" si="22"/>
        <v/>
      </c>
      <c r="H115" s="30"/>
      <c r="I115" s="131" t="str">
        <f>IF(C115="","",IF(INDEX(Flächenverzeichnis!F:F,MATCH(C115,Flächenverzeichnis!A:A,0))="",30,IF(INDEX('P-Bedarfsermittlung'!D:D,MATCH(C115,'P-Bedarfsermittlung'!B:B,0))="A",30,IF(INDEX('P-Bedarfsermittlung'!D:D,MATCH(C115,'P-Bedarfsermittlung'!B:B,0))="B",20,10))))</f>
        <v/>
      </c>
      <c r="J115" s="132"/>
      <c r="K115" s="32"/>
      <c r="L115" s="31"/>
      <c r="M115" s="27" t="str">
        <f>IF(L115="","",IF(INDEX(Düngemittel!$D:$D,MATCH(Düngemaßnahmen!L115,Düngemittel!$B:$B,0))="",0,INDEX(Düngemittel!$D:$D,MATCH(Düngemaßnahmen!L115,Düngemittel!$B:$B,0))))</f>
        <v/>
      </c>
      <c r="N115" s="27" t="str">
        <f>IF(L115="","",IF(INDEX(Düngemittel!$F:$F,MATCH(Düngemaßnahmen!L115,Düngemittel!$B:$B,0))="","k.A.",INDEX(Düngemittel!$F:$F,MATCH(Düngemaßnahmen!L115,Düngemittel!$B:$B,0))))</f>
        <v/>
      </c>
      <c r="O115" s="27" t="str">
        <f>IF(L115="","",IF(INDEX(Düngemittel!$E:$E,MATCH(Düngemaßnahmen!L115,Düngemittel!$B:$B,0))="","k.A.",INDEX(Düngemittel!$E:$E,MATCH(Düngemaßnahmen!L115,Düngemittel!$B:$B,0))))</f>
        <v/>
      </c>
      <c r="P115" s="27" t="str">
        <f>IF(L115="","",IF(INDEX(Düngemittel!$G:$G,MATCH(Düngemaßnahmen!L115,Düngemittel!$B:$B,0))="",0,INDEX(Düngemittel!$G:$G,MATCH(Düngemaßnahmen!L115,Düngemittel!$B:$B,0))))</f>
        <v/>
      </c>
      <c r="Q115" s="140" t="str">
        <f t="shared" si="23"/>
        <v/>
      </c>
      <c r="R115" s="141" t="str">
        <f t="shared" si="24"/>
        <v/>
      </c>
      <c r="S115" s="25" t="str">
        <f t="shared" si="25"/>
        <v/>
      </c>
      <c r="T115" s="25" t="str">
        <f t="shared" si="21"/>
        <v/>
      </c>
      <c r="U115" s="25" t="str">
        <f t="shared" si="26"/>
        <v/>
      </c>
      <c r="V115" s="25" t="str">
        <f t="shared" si="27"/>
        <v/>
      </c>
      <c r="W115" s="25" t="str">
        <f t="shared" si="28"/>
        <v/>
      </c>
      <c r="X115" s="142"/>
      <c r="Y115" s="142"/>
      <c r="Z115" s="139" t="str">
        <f t="shared" si="29"/>
        <v/>
      </c>
      <c r="AA115" s="160" t="str">
        <f t="shared" si="30"/>
        <v/>
      </c>
    </row>
    <row r="116" spans="1:27" ht="17.25" customHeight="1" x14ac:dyDescent="0.25">
      <c r="A116" s="103">
        <v>112</v>
      </c>
      <c r="B116" s="32"/>
      <c r="C116" s="138"/>
      <c r="D116" s="55" t="str">
        <f>IF(C116="","",INDEX('Dokumentation (schlagbezogen)'!C:C,MATCH(C116,'Dokumentation (schlagbezogen)'!B:B,0)))</f>
        <v/>
      </c>
      <c r="E116" s="55" t="str">
        <f>IF(C116="","",IF(INDEX('Dokumentation (schlagbezogen)'!D:D,MATCH(C116,'Dokumentation (schlagbezogen)'!B:B,0))="","k.A.",INDEX('Dokumentation (schlagbezogen)'!D:D,MATCH(C116,'Dokumentation (schlagbezogen)'!B:B,0))))</f>
        <v/>
      </c>
      <c r="F116" s="55" t="str">
        <f>IF(C116="","",IF(E116="k.A.","Wert nicht ermittelt!",INDEX('Dokumentation (schlagbezogen)'!E:E,MATCH(C116,'Dokumentation (schlagbezogen)'!B:B,0))))</f>
        <v/>
      </c>
      <c r="G116" s="55" t="str">
        <f t="shared" si="22"/>
        <v/>
      </c>
      <c r="H116" s="30"/>
      <c r="I116" s="131" t="str">
        <f>IF(C116="","",IF(INDEX(Flächenverzeichnis!F:F,MATCH(C116,Flächenverzeichnis!A:A,0))="",30,IF(INDEX('P-Bedarfsermittlung'!D:D,MATCH(C116,'P-Bedarfsermittlung'!B:B,0))="A",30,IF(INDEX('P-Bedarfsermittlung'!D:D,MATCH(C116,'P-Bedarfsermittlung'!B:B,0))="B",20,10))))</f>
        <v/>
      </c>
      <c r="J116" s="132"/>
      <c r="K116" s="32"/>
      <c r="L116" s="31"/>
      <c r="M116" s="27" t="str">
        <f>IF(L116="","",IF(INDEX(Düngemittel!$D:$D,MATCH(Düngemaßnahmen!L116,Düngemittel!$B:$B,0))="",0,INDEX(Düngemittel!$D:$D,MATCH(Düngemaßnahmen!L116,Düngemittel!$B:$B,0))))</f>
        <v/>
      </c>
      <c r="N116" s="27" t="str">
        <f>IF(L116="","",IF(INDEX(Düngemittel!$F:$F,MATCH(Düngemaßnahmen!L116,Düngemittel!$B:$B,0))="","k.A.",INDEX(Düngemittel!$F:$F,MATCH(Düngemaßnahmen!L116,Düngemittel!$B:$B,0))))</f>
        <v/>
      </c>
      <c r="O116" s="27" t="str">
        <f>IF(L116="","",IF(INDEX(Düngemittel!$E:$E,MATCH(Düngemaßnahmen!L116,Düngemittel!$B:$B,0))="","k.A.",INDEX(Düngemittel!$E:$E,MATCH(Düngemaßnahmen!L116,Düngemittel!$B:$B,0))))</f>
        <v/>
      </c>
      <c r="P116" s="27" t="str">
        <f>IF(L116="","",IF(INDEX(Düngemittel!$G:$G,MATCH(Düngemaßnahmen!L116,Düngemittel!$B:$B,0))="",0,INDEX(Düngemittel!$G:$G,MATCH(Düngemaßnahmen!L116,Düngemittel!$B:$B,0))))</f>
        <v/>
      </c>
      <c r="Q116" s="140" t="str">
        <f t="shared" si="23"/>
        <v/>
      </c>
      <c r="R116" s="141" t="str">
        <f t="shared" si="24"/>
        <v/>
      </c>
      <c r="S116" s="25" t="str">
        <f t="shared" si="25"/>
        <v/>
      </c>
      <c r="T116" s="25" t="str">
        <f t="shared" si="21"/>
        <v/>
      </c>
      <c r="U116" s="25" t="str">
        <f t="shared" si="26"/>
        <v/>
      </c>
      <c r="V116" s="25" t="str">
        <f t="shared" si="27"/>
        <v/>
      </c>
      <c r="W116" s="25" t="str">
        <f t="shared" si="28"/>
        <v/>
      </c>
      <c r="X116" s="142"/>
      <c r="Y116" s="142"/>
      <c r="Z116" s="139" t="str">
        <f t="shared" si="29"/>
        <v/>
      </c>
      <c r="AA116" s="160" t="str">
        <f t="shared" si="30"/>
        <v/>
      </c>
    </row>
    <row r="117" spans="1:27" ht="17.25" customHeight="1" x14ac:dyDescent="0.25">
      <c r="A117" s="103">
        <v>113</v>
      </c>
      <c r="B117" s="32"/>
      <c r="C117" s="138"/>
      <c r="D117" s="55" t="str">
        <f>IF(C117="","",INDEX('Dokumentation (schlagbezogen)'!C:C,MATCH(C117,'Dokumentation (schlagbezogen)'!B:B,0)))</f>
        <v/>
      </c>
      <c r="E117" s="55" t="str">
        <f>IF(C117="","",IF(INDEX('Dokumentation (schlagbezogen)'!D:D,MATCH(C117,'Dokumentation (schlagbezogen)'!B:B,0))="","k.A.",INDEX('Dokumentation (schlagbezogen)'!D:D,MATCH(C117,'Dokumentation (schlagbezogen)'!B:B,0))))</f>
        <v/>
      </c>
      <c r="F117" s="55" t="str">
        <f>IF(C117="","",IF(E117="k.A.","Wert nicht ermittelt!",INDEX('Dokumentation (schlagbezogen)'!E:E,MATCH(C117,'Dokumentation (schlagbezogen)'!B:B,0))))</f>
        <v/>
      </c>
      <c r="G117" s="55" t="str">
        <f t="shared" si="22"/>
        <v/>
      </c>
      <c r="H117" s="30"/>
      <c r="I117" s="131" t="str">
        <f>IF(C117="","",IF(INDEX(Flächenverzeichnis!F:F,MATCH(C117,Flächenverzeichnis!A:A,0))="",30,IF(INDEX('P-Bedarfsermittlung'!D:D,MATCH(C117,'P-Bedarfsermittlung'!B:B,0))="A",30,IF(INDEX('P-Bedarfsermittlung'!D:D,MATCH(C117,'P-Bedarfsermittlung'!B:B,0))="B",20,10))))</f>
        <v/>
      </c>
      <c r="J117" s="132"/>
      <c r="K117" s="32"/>
      <c r="L117" s="31"/>
      <c r="M117" s="27" t="str">
        <f>IF(L117="","",IF(INDEX(Düngemittel!$D:$D,MATCH(Düngemaßnahmen!L117,Düngemittel!$B:$B,0))="",0,INDEX(Düngemittel!$D:$D,MATCH(Düngemaßnahmen!L117,Düngemittel!$B:$B,0))))</f>
        <v/>
      </c>
      <c r="N117" s="27" t="str">
        <f>IF(L117="","",IF(INDEX(Düngemittel!$F:$F,MATCH(Düngemaßnahmen!L117,Düngemittel!$B:$B,0))="","k.A.",INDEX(Düngemittel!$F:$F,MATCH(Düngemaßnahmen!L117,Düngemittel!$B:$B,0))))</f>
        <v/>
      </c>
      <c r="O117" s="27" t="str">
        <f>IF(L117="","",IF(INDEX(Düngemittel!$E:$E,MATCH(Düngemaßnahmen!L117,Düngemittel!$B:$B,0))="","k.A.",INDEX(Düngemittel!$E:$E,MATCH(Düngemaßnahmen!L117,Düngemittel!$B:$B,0))))</f>
        <v/>
      </c>
      <c r="P117" s="27" t="str">
        <f>IF(L117="","",IF(INDEX(Düngemittel!$G:$G,MATCH(Düngemaßnahmen!L117,Düngemittel!$B:$B,0))="",0,INDEX(Düngemittel!$G:$G,MATCH(Düngemaßnahmen!L117,Düngemittel!$B:$B,0))))</f>
        <v/>
      </c>
      <c r="Q117" s="140" t="str">
        <f t="shared" si="23"/>
        <v/>
      </c>
      <c r="R117" s="141" t="str">
        <f t="shared" si="24"/>
        <v/>
      </c>
      <c r="S117" s="25" t="str">
        <f t="shared" si="25"/>
        <v/>
      </c>
      <c r="T117" s="25" t="str">
        <f t="shared" si="21"/>
        <v/>
      </c>
      <c r="U117" s="25" t="str">
        <f t="shared" si="26"/>
        <v/>
      </c>
      <c r="V117" s="25" t="str">
        <f t="shared" si="27"/>
        <v/>
      </c>
      <c r="W117" s="25" t="str">
        <f t="shared" si="28"/>
        <v/>
      </c>
      <c r="X117" s="142"/>
      <c r="Y117" s="142"/>
      <c r="Z117" s="139" t="str">
        <f t="shared" si="29"/>
        <v/>
      </c>
      <c r="AA117" s="160" t="str">
        <f t="shared" si="30"/>
        <v/>
      </c>
    </row>
    <row r="118" spans="1:27" ht="17.25" customHeight="1" x14ac:dyDescent="0.25">
      <c r="A118" s="103">
        <v>114</v>
      </c>
      <c r="B118" s="32"/>
      <c r="C118" s="138"/>
      <c r="D118" s="55" t="str">
        <f>IF(C118="","",INDEX('Dokumentation (schlagbezogen)'!C:C,MATCH(C118,'Dokumentation (schlagbezogen)'!B:B,0)))</f>
        <v/>
      </c>
      <c r="E118" s="55" t="str">
        <f>IF(C118="","",IF(INDEX('Dokumentation (schlagbezogen)'!D:D,MATCH(C118,'Dokumentation (schlagbezogen)'!B:B,0))="","k.A.",INDEX('Dokumentation (schlagbezogen)'!D:D,MATCH(C118,'Dokumentation (schlagbezogen)'!B:B,0))))</f>
        <v/>
      </c>
      <c r="F118" s="55" t="str">
        <f>IF(C118="","",IF(E118="k.A.","Wert nicht ermittelt!",INDEX('Dokumentation (schlagbezogen)'!E:E,MATCH(C118,'Dokumentation (schlagbezogen)'!B:B,0))))</f>
        <v/>
      </c>
      <c r="G118" s="55" t="str">
        <f t="shared" si="22"/>
        <v/>
      </c>
      <c r="H118" s="30"/>
      <c r="I118" s="131" t="str">
        <f>IF(C118="","",IF(INDEX(Flächenverzeichnis!F:F,MATCH(C118,Flächenverzeichnis!A:A,0))="",30,IF(INDEX('P-Bedarfsermittlung'!D:D,MATCH(C118,'P-Bedarfsermittlung'!B:B,0))="A",30,IF(INDEX('P-Bedarfsermittlung'!D:D,MATCH(C118,'P-Bedarfsermittlung'!B:B,0))="B",20,10))))</f>
        <v/>
      </c>
      <c r="J118" s="132"/>
      <c r="K118" s="32"/>
      <c r="L118" s="31"/>
      <c r="M118" s="27" t="str">
        <f>IF(L118="","",IF(INDEX(Düngemittel!$D:$D,MATCH(Düngemaßnahmen!L118,Düngemittel!$B:$B,0))="",0,INDEX(Düngemittel!$D:$D,MATCH(Düngemaßnahmen!L118,Düngemittel!$B:$B,0))))</f>
        <v/>
      </c>
      <c r="N118" s="27" t="str">
        <f>IF(L118="","",IF(INDEX(Düngemittel!$F:$F,MATCH(Düngemaßnahmen!L118,Düngemittel!$B:$B,0))="","k.A.",INDEX(Düngemittel!$F:$F,MATCH(Düngemaßnahmen!L118,Düngemittel!$B:$B,0))))</f>
        <v/>
      </c>
      <c r="O118" s="27" t="str">
        <f>IF(L118="","",IF(INDEX(Düngemittel!$E:$E,MATCH(Düngemaßnahmen!L118,Düngemittel!$B:$B,0))="","k.A.",INDEX(Düngemittel!$E:$E,MATCH(Düngemaßnahmen!L118,Düngemittel!$B:$B,0))))</f>
        <v/>
      </c>
      <c r="P118" s="27" t="str">
        <f>IF(L118="","",IF(INDEX(Düngemittel!$G:$G,MATCH(Düngemaßnahmen!L118,Düngemittel!$B:$B,0))="",0,INDEX(Düngemittel!$G:$G,MATCH(Düngemaßnahmen!L118,Düngemittel!$B:$B,0))))</f>
        <v/>
      </c>
      <c r="Q118" s="140" t="str">
        <f t="shared" si="23"/>
        <v/>
      </c>
      <c r="R118" s="141" t="str">
        <f t="shared" si="24"/>
        <v/>
      </c>
      <c r="S118" s="25" t="str">
        <f t="shared" si="25"/>
        <v/>
      </c>
      <c r="T118" s="25" t="str">
        <f t="shared" si="21"/>
        <v/>
      </c>
      <c r="U118" s="25" t="str">
        <f t="shared" si="26"/>
        <v/>
      </c>
      <c r="V118" s="25" t="str">
        <f t="shared" si="27"/>
        <v/>
      </c>
      <c r="W118" s="25" t="str">
        <f t="shared" si="28"/>
        <v/>
      </c>
      <c r="X118" s="142"/>
      <c r="Y118" s="142"/>
      <c r="Z118" s="139" t="str">
        <f t="shared" si="29"/>
        <v/>
      </c>
      <c r="AA118" s="160" t="str">
        <f t="shared" si="30"/>
        <v/>
      </c>
    </row>
    <row r="119" spans="1:27" ht="17.25" customHeight="1" x14ac:dyDescent="0.25">
      <c r="A119" s="103">
        <v>115</v>
      </c>
      <c r="B119" s="32"/>
      <c r="C119" s="138"/>
      <c r="D119" s="55" t="str">
        <f>IF(C119="","",INDEX('Dokumentation (schlagbezogen)'!C:C,MATCH(C119,'Dokumentation (schlagbezogen)'!B:B,0)))</f>
        <v/>
      </c>
      <c r="E119" s="55" t="str">
        <f>IF(C119="","",IF(INDEX('Dokumentation (schlagbezogen)'!D:D,MATCH(C119,'Dokumentation (schlagbezogen)'!B:B,0))="","k.A.",INDEX('Dokumentation (schlagbezogen)'!D:D,MATCH(C119,'Dokumentation (schlagbezogen)'!B:B,0))))</f>
        <v/>
      </c>
      <c r="F119" s="55" t="str">
        <f>IF(C119="","",IF(E119="k.A.","Wert nicht ermittelt!",INDEX('Dokumentation (schlagbezogen)'!E:E,MATCH(C119,'Dokumentation (schlagbezogen)'!B:B,0))))</f>
        <v/>
      </c>
      <c r="G119" s="55" t="str">
        <f t="shared" si="22"/>
        <v/>
      </c>
      <c r="H119" s="30"/>
      <c r="I119" s="131" t="str">
        <f>IF(C119="","",IF(INDEX(Flächenverzeichnis!F:F,MATCH(C119,Flächenverzeichnis!A:A,0))="",30,IF(INDEX('P-Bedarfsermittlung'!D:D,MATCH(C119,'P-Bedarfsermittlung'!B:B,0))="A",30,IF(INDEX('P-Bedarfsermittlung'!D:D,MATCH(C119,'P-Bedarfsermittlung'!B:B,0))="B",20,10))))</f>
        <v/>
      </c>
      <c r="J119" s="132"/>
      <c r="K119" s="32"/>
      <c r="L119" s="31"/>
      <c r="M119" s="27" t="str">
        <f>IF(L119="","",IF(INDEX(Düngemittel!$D:$D,MATCH(Düngemaßnahmen!L119,Düngemittel!$B:$B,0))="",0,INDEX(Düngemittel!$D:$D,MATCH(Düngemaßnahmen!L119,Düngemittel!$B:$B,0))))</f>
        <v/>
      </c>
      <c r="N119" s="27" t="str">
        <f>IF(L119="","",IF(INDEX(Düngemittel!$F:$F,MATCH(Düngemaßnahmen!L119,Düngemittel!$B:$B,0))="","k.A.",INDEX(Düngemittel!$F:$F,MATCH(Düngemaßnahmen!L119,Düngemittel!$B:$B,0))))</f>
        <v/>
      </c>
      <c r="O119" s="27" t="str">
        <f>IF(L119="","",IF(INDEX(Düngemittel!$E:$E,MATCH(Düngemaßnahmen!L119,Düngemittel!$B:$B,0))="","k.A.",INDEX(Düngemittel!$E:$E,MATCH(Düngemaßnahmen!L119,Düngemittel!$B:$B,0))))</f>
        <v/>
      </c>
      <c r="P119" s="27" t="str">
        <f>IF(L119="","",IF(INDEX(Düngemittel!$G:$G,MATCH(Düngemaßnahmen!L119,Düngemittel!$B:$B,0))="",0,INDEX(Düngemittel!$G:$G,MATCH(Düngemaßnahmen!L119,Düngemittel!$B:$B,0))))</f>
        <v/>
      </c>
      <c r="Q119" s="140" t="str">
        <f t="shared" si="23"/>
        <v/>
      </c>
      <c r="R119" s="141" t="str">
        <f t="shared" si="24"/>
        <v/>
      </c>
      <c r="S119" s="25" t="str">
        <f t="shared" si="25"/>
        <v/>
      </c>
      <c r="T119" s="25" t="str">
        <f t="shared" si="21"/>
        <v/>
      </c>
      <c r="U119" s="25" t="str">
        <f t="shared" si="26"/>
        <v/>
      </c>
      <c r="V119" s="25" t="str">
        <f t="shared" si="27"/>
        <v/>
      </c>
      <c r="W119" s="25" t="str">
        <f t="shared" si="28"/>
        <v/>
      </c>
      <c r="X119" s="142"/>
      <c r="Y119" s="142"/>
      <c r="Z119" s="139" t="str">
        <f t="shared" si="29"/>
        <v/>
      </c>
      <c r="AA119" s="160" t="str">
        <f t="shared" si="30"/>
        <v/>
      </c>
    </row>
    <row r="120" spans="1:27" ht="17.25" customHeight="1" x14ac:dyDescent="0.25">
      <c r="A120" s="103">
        <v>116</v>
      </c>
      <c r="B120" s="32"/>
      <c r="C120" s="138"/>
      <c r="D120" s="55" t="str">
        <f>IF(C120="","",INDEX('Dokumentation (schlagbezogen)'!C:C,MATCH(C120,'Dokumentation (schlagbezogen)'!B:B,0)))</f>
        <v/>
      </c>
      <c r="E120" s="55" t="str">
        <f>IF(C120="","",IF(INDEX('Dokumentation (schlagbezogen)'!D:D,MATCH(C120,'Dokumentation (schlagbezogen)'!B:B,0))="","k.A.",INDEX('Dokumentation (schlagbezogen)'!D:D,MATCH(C120,'Dokumentation (schlagbezogen)'!B:B,0))))</f>
        <v/>
      </c>
      <c r="F120" s="55" t="str">
        <f>IF(C120="","",IF(E120="k.A.","Wert nicht ermittelt!",INDEX('Dokumentation (schlagbezogen)'!E:E,MATCH(C120,'Dokumentation (schlagbezogen)'!B:B,0))))</f>
        <v/>
      </c>
      <c r="G120" s="55" t="str">
        <f t="shared" si="22"/>
        <v/>
      </c>
      <c r="H120" s="30"/>
      <c r="I120" s="131" t="str">
        <f>IF(C120="","",IF(INDEX(Flächenverzeichnis!F:F,MATCH(C120,Flächenverzeichnis!A:A,0))="",30,IF(INDEX('P-Bedarfsermittlung'!D:D,MATCH(C120,'P-Bedarfsermittlung'!B:B,0))="A",30,IF(INDEX('P-Bedarfsermittlung'!D:D,MATCH(C120,'P-Bedarfsermittlung'!B:B,0))="B",20,10))))</f>
        <v/>
      </c>
      <c r="J120" s="132"/>
      <c r="K120" s="32"/>
      <c r="L120" s="31"/>
      <c r="M120" s="27" t="str">
        <f>IF(L120="","",IF(INDEX(Düngemittel!$D:$D,MATCH(Düngemaßnahmen!L120,Düngemittel!$B:$B,0))="",0,INDEX(Düngemittel!$D:$D,MATCH(Düngemaßnahmen!L120,Düngemittel!$B:$B,0))))</f>
        <v/>
      </c>
      <c r="N120" s="27" t="str">
        <f>IF(L120="","",IF(INDEX(Düngemittel!$F:$F,MATCH(Düngemaßnahmen!L120,Düngemittel!$B:$B,0))="","k.A.",INDEX(Düngemittel!$F:$F,MATCH(Düngemaßnahmen!L120,Düngemittel!$B:$B,0))))</f>
        <v/>
      </c>
      <c r="O120" s="27" t="str">
        <f>IF(L120="","",IF(INDEX(Düngemittel!$E:$E,MATCH(Düngemaßnahmen!L120,Düngemittel!$B:$B,0))="","k.A.",INDEX(Düngemittel!$E:$E,MATCH(Düngemaßnahmen!L120,Düngemittel!$B:$B,0))))</f>
        <v/>
      </c>
      <c r="P120" s="27" t="str">
        <f>IF(L120="","",IF(INDEX(Düngemittel!$G:$G,MATCH(Düngemaßnahmen!L120,Düngemittel!$B:$B,0))="",0,INDEX(Düngemittel!$G:$G,MATCH(Düngemaßnahmen!L120,Düngemittel!$B:$B,0))))</f>
        <v/>
      </c>
      <c r="Q120" s="140" t="str">
        <f t="shared" si="23"/>
        <v/>
      </c>
      <c r="R120" s="141" t="str">
        <f t="shared" si="24"/>
        <v/>
      </c>
      <c r="S120" s="25" t="str">
        <f t="shared" si="25"/>
        <v/>
      </c>
      <c r="T120" s="25" t="str">
        <f t="shared" si="21"/>
        <v/>
      </c>
      <c r="U120" s="25" t="str">
        <f t="shared" si="26"/>
        <v/>
      </c>
      <c r="V120" s="25" t="str">
        <f t="shared" si="27"/>
        <v/>
      </c>
      <c r="W120" s="25" t="str">
        <f t="shared" si="28"/>
        <v/>
      </c>
      <c r="X120" s="142"/>
      <c r="Y120" s="142"/>
      <c r="Z120" s="139" t="str">
        <f t="shared" si="29"/>
        <v/>
      </c>
      <c r="AA120" s="160" t="str">
        <f t="shared" si="30"/>
        <v/>
      </c>
    </row>
    <row r="121" spans="1:27" ht="17.25" customHeight="1" x14ac:dyDescent="0.25">
      <c r="A121" s="103">
        <v>117</v>
      </c>
      <c r="B121" s="32"/>
      <c r="C121" s="138"/>
      <c r="D121" s="55" t="str">
        <f>IF(C121="","",INDEX('Dokumentation (schlagbezogen)'!C:C,MATCH(C121,'Dokumentation (schlagbezogen)'!B:B,0)))</f>
        <v/>
      </c>
      <c r="E121" s="55" t="str">
        <f>IF(C121="","",IF(INDEX('Dokumentation (schlagbezogen)'!D:D,MATCH(C121,'Dokumentation (schlagbezogen)'!B:B,0))="","k.A.",INDEX('Dokumentation (schlagbezogen)'!D:D,MATCH(C121,'Dokumentation (schlagbezogen)'!B:B,0))))</f>
        <v/>
      </c>
      <c r="F121" s="55" t="str">
        <f>IF(C121="","",IF(E121="k.A.","Wert nicht ermittelt!",INDEX('Dokumentation (schlagbezogen)'!E:E,MATCH(C121,'Dokumentation (schlagbezogen)'!B:B,0))))</f>
        <v/>
      </c>
      <c r="G121" s="55" t="str">
        <f t="shared" si="22"/>
        <v/>
      </c>
      <c r="H121" s="30"/>
      <c r="I121" s="131" t="str">
        <f>IF(C121="","",IF(INDEX(Flächenverzeichnis!F:F,MATCH(C121,Flächenverzeichnis!A:A,0))="",30,IF(INDEX('P-Bedarfsermittlung'!D:D,MATCH(C121,'P-Bedarfsermittlung'!B:B,0))="A",30,IF(INDEX('P-Bedarfsermittlung'!D:D,MATCH(C121,'P-Bedarfsermittlung'!B:B,0))="B",20,10))))</f>
        <v/>
      </c>
      <c r="J121" s="132"/>
      <c r="K121" s="32"/>
      <c r="L121" s="31"/>
      <c r="M121" s="27" t="str">
        <f>IF(L121="","",IF(INDEX(Düngemittel!$D:$D,MATCH(Düngemaßnahmen!L121,Düngemittel!$B:$B,0))="",0,INDEX(Düngemittel!$D:$D,MATCH(Düngemaßnahmen!L121,Düngemittel!$B:$B,0))))</f>
        <v/>
      </c>
      <c r="N121" s="27" t="str">
        <f>IF(L121="","",IF(INDEX(Düngemittel!$F:$F,MATCH(Düngemaßnahmen!L121,Düngemittel!$B:$B,0))="","k.A.",INDEX(Düngemittel!$F:$F,MATCH(Düngemaßnahmen!L121,Düngemittel!$B:$B,0))))</f>
        <v/>
      </c>
      <c r="O121" s="27" t="str">
        <f>IF(L121="","",IF(INDEX(Düngemittel!$E:$E,MATCH(Düngemaßnahmen!L121,Düngemittel!$B:$B,0))="","k.A.",INDEX(Düngemittel!$E:$E,MATCH(Düngemaßnahmen!L121,Düngemittel!$B:$B,0))))</f>
        <v/>
      </c>
      <c r="P121" s="27" t="str">
        <f>IF(L121="","",IF(INDEX(Düngemittel!$G:$G,MATCH(Düngemaßnahmen!L121,Düngemittel!$B:$B,0))="",0,INDEX(Düngemittel!$G:$G,MATCH(Düngemaßnahmen!L121,Düngemittel!$B:$B,0))))</f>
        <v/>
      </c>
      <c r="Q121" s="140" t="str">
        <f t="shared" si="23"/>
        <v/>
      </c>
      <c r="R121" s="141" t="str">
        <f t="shared" si="24"/>
        <v/>
      </c>
      <c r="S121" s="25" t="str">
        <f t="shared" si="25"/>
        <v/>
      </c>
      <c r="T121" s="25" t="str">
        <f t="shared" si="21"/>
        <v/>
      </c>
      <c r="U121" s="25" t="str">
        <f t="shared" si="26"/>
        <v/>
      </c>
      <c r="V121" s="25" t="str">
        <f t="shared" si="27"/>
        <v/>
      </c>
      <c r="W121" s="25" t="str">
        <f t="shared" si="28"/>
        <v/>
      </c>
      <c r="X121" s="142"/>
      <c r="Y121" s="142"/>
      <c r="Z121" s="139" t="str">
        <f t="shared" si="29"/>
        <v/>
      </c>
      <c r="AA121" s="160" t="str">
        <f t="shared" si="30"/>
        <v/>
      </c>
    </row>
    <row r="122" spans="1:27" ht="17.25" customHeight="1" x14ac:dyDescent="0.25">
      <c r="A122" s="103">
        <v>118</v>
      </c>
      <c r="B122" s="32"/>
      <c r="C122" s="138"/>
      <c r="D122" s="55" t="str">
        <f>IF(C122="","",INDEX('Dokumentation (schlagbezogen)'!C:C,MATCH(C122,'Dokumentation (schlagbezogen)'!B:B,0)))</f>
        <v/>
      </c>
      <c r="E122" s="55" t="str">
        <f>IF(C122="","",IF(INDEX('Dokumentation (schlagbezogen)'!D:D,MATCH(C122,'Dokumentation (schlagbezogen)'!B:B,0))="","k.A.",INDEX('Dokumentation (schlagbezogen)'!D:D,MATCH(C122,'Dokumentation (schlagbezogen)'!B:B,0))))</f>
        <v/>
      </c>
      <c r="F122" s="55" t="str">
        <f>IF(C122="","",IF(E122="k.A.","Wert nicht ermittelt!",INDEX('Dokumentation (schlagbezogen)'!E:E,MATCH(C122,'Dokumentation (schlagbezogen)'!B:B,0))))</f>
        <v/>
      </c>
      <c r="G122" s="55" t="str">
        <f t="shared" si="22"/>
        <v/>
      </c>
      <c r="H122" s="30"/>
      <c r="I122" s="131" t="str">
        <f>IF(C122="","",IF(INDEX(Flächenverzeichnis!F:F,MATCH(C122,Flächenverzeichnis!A:A,0))="",30,IF(INDEX('P-Bedarfsermittlung'!D:D,MATCH(C122,'P-Bedarfsermittlung'!B:B,0))="A",30,IF(INDEX('P-Bedarfsermittlung'!D:D,MATCH(C122,'P-Bedarfsermittlung'!B:B,0))="B",20,10))))</f>
        <v/>
      </c>
      <c r="J122" s="132"/>
      <c r="K122" s="32"/>
      <c r="L122" s="31"/>
      <c r="M122" s="27" t="str">
        <f>IF(L122="","",IF(INDEX(Düngemittel!$D:$D,MATCH(Düngemaßnahmen!L122,Düngemittel!$B:$B,0))="",0,INDEX(Düngemittel!$D:$D,MATCH(Düngemaßnahmen!L122,Düngemittel!$B:$B,0))))</f>
        <v/>
      </c>
      <c r="N122" s="27" t="str">
        <f>IF(L122="","",IF(INDEX(Düngemittel!$F:$F,MATCH(Düngemaßnahmen!L122,Düngemittel!$B:$B,0))="","k.A.",INDEX(Düngemittel!$F:$F,MATCH(Düngemaßnahmen!L122,Düngemittel!$B:$B,0))))</f>
        <v/>
      </c>
      <c r="O122" s="27" t="str">
        <f>IF(L122="","",IF(INDEX(Düngemittel!$E:$E,MATCH(Düngemaßnahmen!L122,Düngemittel!$B:$B,0))="","k.A.",INDEX(Düngemittel!$E:$E,MATCH(Düngemaßnahmen!L122,Düngemittel!$B:$B,0))))</f>
        <v/>
      </c>
      <c r="P122" s="27" t="str">
        <f>IF(L122="","",IF(INDEX(Düngemittel!$G:$G,MATCH(Düngemaßnahmen!L122,Düngemittel!$B:$B,0))="",0,INDEX(Düngemittel!$G:$G,MATCH(Düngemaßnahmen!L122,Düngemittel!$B:$B,0))))</f>
        <v/>
      </c>
      <c r="Q122" s="140" t="str">
        <f t="shared" si="23"/>
        <v/>
      </c>
      <c r="R122" s="141" t="str">
        <f t="shared" si="24"/>
        <v/>
      </c>
      <c r="S122" s="25" t="str">
        <f t="shared" si="25"/>
        <v/>
      </c>
      <c r="T122" s="25" t="str">
        <f t="shared" si="21"/>
        <v/>
      </c>
      <c r="U122" s="25" t="str">
        <f t="shared" si="26"/>
        <v/>
      </c>
      <c r="V122" s="25" t="str">
        <f t="shared" si="27"/>
        <v/>
      </c>
      <c r="W122" s="25" t="str">
        <f t="shared" si="28"/>
        <v/>
      </c>
      <c r="X122" s="142"/>
      <c r="Y122" s="142"/>
      <c r="Z122" s="139" t="str">
        <f t="shared" si="29"/>
        <v/>
      </c>
      <c r="AA122" s="160" t="str">
        <f t="shared" si="30"/>
        <v/>
      </c>
    </row>
    <row r="123" spans="1:27" ht="17.25" customHeight="1" x14ac:dyDescent="0.25">
      <c r="A123" s="103">
        <v>119</v>
      </c>
      <c r="B123" s="32"/>
      <c r="C123" s="138"/>
      <c r="D123" s="55" t="str">
        <f>IF(C123="","",INDEX('Dokumentation (schlagbezogen)'!C:C,MATCH(C123,'Dokumentation (schlagbezogen)'!B:B,0)))</f>
        <v/>
      </c>
      <c r="E123" s="55" t="str">
        <f>IF(C123="","",IF(INDEX('Dokumentation (schlagbezogen)'!D:D,MATCH(C123,'Dokumentation (schlagbezogen)'!B:B,0))="","k.A.",INDEX('Dokumentation (schlagbezogen)'!D:D,MATCH(C123,'Dokumentation (schlagbezogen)'!B:B,0))))</f>
        <v/>
      </c>
      <c r="F123" s="55" t="str">
        <f>IF(C123="","",IF(E123="k.A.","Wert nicht ermittelt!",INDEX('Dokumentation (schlagbezogen)'!E:E,MATCH(C123,'Dokumentation (schlagbezogen)'!B:B,0))))</f>
        <v/>
      </c>
      <c r="G123" s="55" t="str">
        <f t="shared" si="22"/>
        <v/>
      </c>
      <c r="H123" s="30"/>
      <c r="I123" s="131" t="str">
        <f>IF(C123="","",IF(INDEX(Flächenverzeichnis!F:F,MATCH(C123,Flächenverzeichnis!A:A,0))="",30,IF(INDEX('P-Bedarfsermittlung'!D:D,MATCH(C123,'P-Bedarfsermittlung'!B:B,0))="A",30,IF(INDEX('P-Bedarfsermittlung'!D:D,MATCH(C123,'P-Bedarfsermittlung'!B:B,0))="B",20,10))))</f>
        <v/>
      </c>
      <c r="J123" s="132"/>
      <c r="K123" s="32"/>
      <c r="L123" s="31"/>
      <c r="M123" s="27" t="str">
        <f>IF(L123="","",IF(INDEX(Düngemittel!$D:$D,MATCH(Düngemaßnahmen!L123,Düngemittel!$B:$B,0))="",0,INDEX(Düngemittel!$D:$D,MATCH(Düngemaßnahmen!L123,Düngemittel!$B:$B,0))))</f>
        <v/>
      </c>
      <c r="N123" s="27" t="str">
        <f>IF(L123="","",IF(INDEX(Düngemittel!$F:$F,MATCH(Düngemaßnahmen!L123,Düngemittel!$B:$B,0))="","k.A.",INDEX(Düngemittel!$F:$F,MATCH(Düngemaßnahmen!L123,Düngemittel!$B:$B,0))))</f>
        <v/>
      </c>
      <c r="O123" s="27" t="str">
        <f>IF(L123="","",IF(INDEX(Düngemittel!$E:$E,MATCH(Düngemaßnahmen!L123,Düngemittel!$B:$B,0))="","k.A.",INDEX(Düngemittel!$E:$E,MATCH(Düngemaßnahmen!L123,Düngemittel!$B:$B,0))))</f>
        <v/>
      </c>
      <c r="P123" s="27" t="str">
        <f>IF(L123="","",IF(INDEX(Düngemittel!$G:$G,MATCH(Düngemaßnahmen!L123,Düngemittel!$B:$B,0))="",0,INDEX(Düngemittel!$G:$G,MATCH(Düngemaßnahmen!L123,Düngemittel!$B:$B,0))))</f>
        <v/>
      </c>
      <c r="Q123" s="140" t="str">
        <f t="shared" si="23"/>
        <v/>
      </c>
      <c r="R123" s="141" t="str">
        <f t="shared" si="24"/>
        <v/>
      </c>
      <c r="S123" s="25" t="str">
        <f t="shared" si="25"/>
        <v/>
      </c>
      <c r="T123" s="25" t="str">
        <f t="shared" si="21"/>
        <v/>
      </c>
      <c r="U123" s="25" t="str">
        <f t="shared" si="26"/>
        <v/>
      </c>
      <c r="V123" s="25" t="str">
        <f t="shared" si="27"/>
        <v/>
      </c>
      <c r="W123" s="25" t="str">
        <f t="shared" si="28"/>
        <v/>
      </c>
      <c r="X123" s="142"/>
      <c r="Y123" s="142"/>
      <c r="Z123" s="139" t="str">
        <f t="shared" si="29"/>
        <v/>
      </c>
      <c r="AA123" s="160" t="str">
        <f t="shared" si="30"/>
        <v/>
      </c>
    </row>
    <row r="124" spans="1:27" ht="17.25" customHeight="1" x14ac:dyDescent="0.25">
      <c r="A124" s="103">
        <v>120</v>
      </c>
      <c r="B124" s="32"/>
      <c r="C124" s="138"/>
      <c r="D124" s="55" t="str">
        <f>IF(C124="","",INDEX('Dokumentation (schlagbezogen)'!C:C,MATCH(C124,'Dokumentation (schlagbezogen)'!B:B,0)))</f>
        <v/>
      </c>
      <c r="E124" s="55" t="str">
        <f>IF(C124="","",IF(INDEX('Dokumentation (schlagbezogen)'!D:D,MATCH(C124,'Dokumentation (schlagbezogen)'!B:B,0))="","k.A.",INDEX('Dokumentation (schlagbezogen)'!D:D,MATCH(C124,'Dokumentation (schlagbezogen)'!B:B,0))))</f>
        <v/>
      </c>
      <c r="F124" s="55" t="str">
        <f>IF(C124="","",IF(E124="k.A.","Wert nicht ermittelt!",INDEX('Dokumentation (schlagbezogen)'!E:E,MATCH(C124,'Dokumentation (schlagbezogen)'!B:B,0))))</f>
        <v/>
      </c>
      <c r="G124" s="55" t="str">
        <f t="shared" si="22"/>
        <v/>
      </c>
      <c r="H124" s="30"/>
      <c r="I124" s="131" t="str">
        <f>IF(C124="","",IF(INDEX(Flächenverzeichnis!F:F,MATCH(C124,Flächenverzeichnis!A:A,0))="",30,IF(INDEX('P-Bedarfsermittlung'!D:D,MATCH(C124,'P-Bedarfsermittlung'!B:B,0))="A",30,IF(INDEX('P-Bedarfsermittlung'!D:D,MATCH(C124,'P-Bedarfsermittlung'!B:B,0))="B",20,10))))</f>
        <v/>
      </c>
      <c r="J124" s="132"/>
      <c r="K124" s="32"/>
      <c r="L124" s="31"/>
      <c r="M124" s="27" t="str">
        <f>IF(L124="","",IF(INDEX(Düngemittel!$D:$D,MATCH(Düngemaßnahmen!L124,Düngemittel!$B:$B,0))="",0,INDEX(Düngemittel!$D:$D,MATCH(Düngemaßnahmen!L124,Düngemittel!$B:$B,0))))</f>
        <v/>
      </c>
      <c r="N124" s="27" t="str">
        <f>IF(L124="","",IF(INDEX(Düngemittel!$F:$F,MATCH(Düngemaßnahmen!L124,Düngemittel!$B:$B,0))="","k.A.",INDEX(Düngemittel!$F:$F,MATCH(Düngemaßnahmen!L124,Düngemittel!$B:$B,0))))</f>
        <v/>
      </c>
      <c r="O124" s="27" t="str">
        <f>IF(L124="","",IF(INDEX(Düngemittel!$E:$E,MATCH(Düngemaßnahmen!L124,Düngemittel!$B:$B,0))="","k.A.",INDEX(Düngemittel!$E:$E,MATCH(Düngemaßnahmen!L124,Düngemittel!$B:$B,0))))</f>
        <v/>
      </c>
      <c r="P124" s="27" t="str">
        <f>IF(L124="","",IF(INDEX(Düngemittel!$G:$G,MATCH(Düngemaßnahmen!L124,Düngemittel!$B:$B,0))="",0,INDEX(Düngemittel!$G:$G,MATCH(Düngemaßnahmen!L124,Düngemittel!$B:$B,0))))</f>
        <v/>
      </c>
      <c r="Q124" s="140" t="str">
        <f t="shared" si="23"/>
        <v/>
      </c>
      <c r="R124" s="141" t="str">
        <f t="shared" si="24"/>
        <v/>
      </c>
      <c r="S124" s="25" t="str">
        <f t="shared" si="25"/>
        <v/>
      </c>
      <c r="T124" s="25" t="str">
        <f t="shared" si="21"/>
        <v/>
      </c>
      <c r="U124" s="25" t="str">
        <f t="shared" si="26"/>
        <v/>
      </c>
      <c r="V124" s="25" t="str">
        <f t="shared" si="27"/>
        <v/>
      </c>
      <c r="W124" s="25" t="str">
        <f t="shared" si="28"/>
        <v/>
      </c>
      <c r="X124" s="142"/>
      <c r="Y124" s="142"/>
      <c r="Z124" s="139" t="str">
        <f t="shared" si="29"/>
        <v/>
      </c>
      <c r="AA124" s="160" t="str">
        <f t="shared" si="30"/>
        <v/>
      </c>
    </row>
    <row r="125" spans="1:27" ht="17.25" customHeight="1" x14ac:dyDescent="0.25">
      <c r="A125" s="103">
        <v>121</v>
      </c>
      <c r="B125" s="32"/>
      <c r="C125" s="138"/>
      <c r="D125" s="55" t="str">
        <f>IF(C125="","",INDEX('Dokumentation (schlagbezogen)'!C:C,MATCH(C125,'Dokumentation (schlagbezogen)'!B:B,0)))</f>
        <v/>
      </c>
      <c r="E125" s="55" t="str">
        <f>IF(C125="","",IF(INDEX('Dokumentation (schlagbezogen)'!D:D,MATCH(C125,'Dokumentation (schlagbezogen)'!B:B,0))="","k.A.",INDEX('Dokumentation (schlagbezogen)'!D:D,MATCH(C125,'Dokumentation (schlagbezogen)'!B:B,0))))</f>
        <v/>
      </c>
      <c r="F125" s="55" t="str">
        <f>IF(C125="","",IF(E125="k.A.","Wert nicht ermittelt!",INDEX('Dokumentation (schlagbezogen)'!E:E,MATCH(C125,'Dokumentation (schlagbezogen)'!B:B,0))))</f>
        <v/>
      </c>
      <c r="G125" s="55" t="str">
        <f t="shared" si="22"/>
        <v/>
      </c>
      <c r="H125" s="30"/>
      <c r="I125" s="131" t="str">
        <f>IF(C125="","",IF(INDEX(Flächenverzeichnis!F:F,MATCH(C125,Flächenverzeichnis!A:A,0))="",30,IF(INDEX('P-Bedarfsermittlung'!D:D,MATCH(C125,'P-Bedarfsermittlung'!B:B,0))="A",30,IF(INDEX('P-Bedarfsermittlung'!D:D,MATCH(C125,'P-Bedarfsermittlung'!B:B,0))="B",20,10))))</f>
        <v/>
      </c>
      <c r="J125" s="132"/>
      <c r="K125" s="32"/>
      <c r="L125" s="31"/>
      <c r="M125" s="27" t="str">
        <f>IF(L125="","",IF(INDEX(Düngemittel!$D:$D,MATCH(Düngemaßnahmen!L125,Düngemittel!$B:$B,0))="",0,INDEX(Düngemittel!$D:$D,MATCH(Düngemaßnahmen!L125,Düngemittel!$B:$B,0))))</f>
        <v/>
      </c>
      <c r="N125" s="27" t="str">
        <f>IF(L125="","",IF(INDEX(Düngemittel!$F:$F,MATCH(Düngemaßnahmen!L125,Düngemittel!$B:$B,0))="","k.A.",INDEX(Düngemittel!$F:$F,MATCH(Düngemaßnahmen!L125,Düngemittel!$B:$B,0))))</f>
        <v/>
      </c>
      <c r="O125" s="27" t="str">
        <f>IF(L125="","",IF(INDEX(Düngemittel!$E:$E,MATCH(Düngemaßnahmen!L125,Düngemittel!$B:$B,0))="","k.A.",INDEX(Düngemittel!$E:$E,MATCH(Düngemaßnahmen!L125,Düngemittel!$B:$B,0))))</f>
        <v/>
      </c>
      <c r="P125" s="27" t="str">
        <f>IF(L125="","",IF(INDEX(Düngemittel!$G:$G,MATCH(Düngemaßnahmen!L125,Düngemittel!$B:$B,0))="",0,INDEX(Düngemittel!$G:$G,MATCH(Düngemaßnahmen!L125,Düngemittel!$B:$B,0))))</f>
        <v/>
      </c>
      <c r="Q125" s="140" t="str">
        <f t="shared" si="23"/>
        <v/>
      </c>
      <c r="R125" s="141" t="str">
        <f t="shared" si="24"/>
        <v/>
      </c>
      <c r="S125" s="25" t="str">
        <f t="shared" si="25"/>
        <v/>
      </c>
      <c r="T125" s="25" t="str">
        <f t="shared" si="21"/>
        <v/>
      </c>
      <c r="U125" s="25" t="str">
        <f t="shared" si="26"/>
        <v/>
      </c>
      <c r="V125" s="25" t="str">
        <f t="shared" si="27"/>
        <v/>
      </c>
      <c r="W125" s="25" t="str">
        <f t="shared" si="28"/>
        <v/>
      </c>
      <c r="X125" s="142"/>
      <c r="Y125" s="142"/>
      <c r="Z125" s="139" t="str">
        <f t="shared" si="29"/>
        <v/>
      </c>
      <c r="AA125" s="160" t="str">
        <f t="shared" si="30"/>
        <v/>
      </c>
    </row>
    <row r="126" spans="1:27" ht="17.25" customHeight="1" x14ac:dyDescent="0.25">
      <c r="A126" s="103">
        <v>122</v>
      </c>
      <c r="B126" s="32"/>
      <c r="C126" s="138"/>
      <c r="D126" s="55" t="str">
        <f>IF(C126="","",INDEX('Dokumentation (schlagbezogen)'!C:C,MATCH(C126,'Dokumentation (schlagbezogen)'!B:B,0)))</f>
        <v/>
      </c>
      <c r="E126" s="55" t="str">
        <f>IF(C126="","",IF(INDEX('Dokumentation (schlagbezogen)'!D:D,MATCH(C126,'Dokumentation (schlagbezogen)'!B:B,0))="","k.A.",INDEX('Dokumentation (schlagbezogen)'!D:D,MATCH(C126,'Dokumentation (schlagbezogen)'!B:B,0))))</f>
        <v/>
      </c>
      <c r="F126" s="55" t="str">
        <f>IF(C126="","",IF(E126="k.A.","Wert nicht ermittelt!",INDEX('Dokumentation (schlagbezogen)'!E:E,MATCH(C126,'Dokumentation (schlagbezogen)'!B:B,0))))</f>
        <v/>
      </c>
      <c r="G126" s="55" t="str">
        <f t="shared" si="22"/>
        <v/>
      </c>
      <c r="H126" s="30"/>
      <c r="I126" s="131" t="str">
        <f>IF(C126="","",IF(INDEX(Flächenverzeichnis!F:F,MATCH(C126,Flächenverzeichnis!A:A,0))="",30,IF(INDEX('P-Bedarfsermittlung'!D:D,MATCH(C126,'P-Bedarfsermittlung'!B:B,0))="A",30,IF(INDEX('P-Bedarfsermittlung'!D:D,MATCH(C126,'P-Bedarfsermittlung'!B:B,0))="B",20,10))))</f>
        <v/>
      </c>
      <c r="J126" s="132"/>
      <c r="K126" s="32"/>
      <c r="L126" s="31"/>
      <c r="M126" s="27" t="str">
        <f>IF(L126="","",IF(INDEX(Düngemittel!$D:$D,MATCH(Düngemaßnahmen!L126,Düngemittel!$B:$B,0))="",0,INDEX(Düngemittel!$D:$D,MATCH(Düngemaßnahmen!L126,Düngemittel!$B:$B,0))))</f>
        <v/>
      </c>
      <c r="N126" s="27" t="str">
        <f>IF(L126="","",IF(INDEX(Düngemittel!$F:$F,MATCH(Düngemaßnahmen!L126,Düngemittel!$B:$B,0))="","k.A.",INDEX(Düngemittel!$F:$F,MATCH(Düngemaßnahmen!L126,Düngemittel!$B:$B,0))))</f>
        <v/>
      </c>
      <c r="O126" s="27" t="str">
        <f>IF(L126="","",IF(INDEX(Düngemittel!$E:$E,MATCH(Düngemaßnahmen!L126,Düngemittel!$B:$B,0))="","k.A.",INDEX(Düngemittel!$E:$E,MATCH(Düngemaßnahmen!L126,Düngemittel!$B:$B,0))))</f>
        <v/>
      </c>
      <c r="P126" s="27" t="str">
        <f>IF(L126="","",IF(INDEX(Düngemittel!$G:$G,MATCH(Düngemaßnahmen!L126,Düngemittel!$B:$B,0))="",0,INDEX(Düngemittel!$G:$G,MATCH(Düngemaßnahmen!L126,Düngemittel!$B:$B,0))))</f>
        <v/>
      </c>
      <c r="Q126" s="140" t="str">
        <f t="shared" si="23"/>
        <v/>
      </c>
      <c r="R126" s="141" t="str">
        <f t="shared" si="24"/>
        <v/>
      </c>
      <c r="S126" s="25" t="str">
        <f t="shared" si="25"/>
        <v/>
      </c>
      <c r="T126" s="25" t="str">
        <f t="shared" si="21"/>
        <v/>
      </c>
      <c r="U126" s="25" t="str">
        <f t="shared" si="26"/>
        <v/>
      </c>
      <c r="V126" s="25" t="str">
        <f t="shared" si="27"/>
        <v/>
      </c>
      <c r="W126" s="25" t="str">
        <f t="shared" si="28"/>
        <v/>
      </c>
      <c r="X126" s="142"/>
      <c r="Y126" s="142"/>
      <c r="Z126" s="139" t="str">
        <f t="shared" si="29"/>
        <v/>
      </c>
      <c r="AA126" s="160" t="str">
        <f t="shared" si="30"/>
        <v/>
      </c>
    </row>
    <row r="127" spans="1:27" ht="17.25" customHeight="1" x14ac:dyDescent="0.25">
      <c r="A127" s="103">
        <v>123</v>
      </c>
      <c r="B127" s="32"/>
      <c r="C127" s="138"/>
      <c r="D127" s="55" t="str">
        <f>IF(C127="","",INDEX('Dokumentation (schlagbezogen)'!C:C,MATCH(C127,'Dokumentation (schlagbezogen)'!B:B,0)))</f>
        <v/>
      </c>
      <c r="E127" s="55" t="str">
        <f>IF(C127="","",IF(INDEX('Dokumentation (schlagbezogen)'!D:D,MATCH(C127,'Dokumentation (schlagbezogen)'!B:B,0))="","k.A.",INDEX('Dokumentation (schlagbezogen)'!D:D,MATCH(C127,'Dokumentation (schlagbezogen)'!B:B,0))))</f>
        <v/>
      </c>
      <c r="F127" s="55" t="str">
        <f>IF(C127="","",IF(E127="k.A.","Wert nicht ermittelt!",INDEX('Dokumentation (schlagbezogen)'!E:E,MATCH(C127,'Dokumentation (schlagbezogen)'!B:B,0))))</f>
        <v/>
      </c>
      <c r="G127" s="55" t="str">
        <f t="shared" si="22"/>
        <v/>
      </c>
      <c r="H127" s="30"/>
      <c r="I127" s="131" t="str">
        <f>IF(C127="","",IF(INDEX(Flächenverzeichnis!F:F,MATCH(C127,Flächenverzeichnis!A:A,0))="",30,IF(INDEX('P-Bedarfsermittlung'!D:D,MATCH(C127,'P-Bedarfsermittlung'!B:B,0))="A",30,IF(INDEX('P-Bedarfsermittlung'!D:D,MATCH(C127,'P-Bedarfsermittlung'!B:B,0))="B",20,10))))</f>
        <v/>
      </c>
      <c r="J127" s="132"/>
      <c r="K127" s="32"/>
      <c r="L127" s="31"/>
      <c r="M127" s="27" t="str">
        <f>IF(L127="","",IF(INDEX(Düngemittel!$D:$D,MATCH(Düngemaßnahmen!L127,Düngemittel!$B:$B,0))="",0,INDEX(Düngemittel!$D:$D,MATCH(Düngemaßnahmen!L127,Düngemittel!$B:$B,0))))</f>
        <v/>
      </c>
      <c r="N127" s="27" t="str">
        <f>IF(L127="","",IF(INDEX(Düngemittel!$F:$F,MATCH(Düngemaßnahmen!L127,Düngemittel!$B:$B,0))="","k.A.",INDEX(Düngemittel!$F:$F,MATCH(Düngemaßnahmen!L127,Düngemittel!$B:$B,0))))</f>
        <v/>
      </c>
      <c r="O127" s="27" t="str">
        <f>IF(L127="","",IF(INDEX(Düngemittel!$E:$E,MATCH(Düngemaßnahmen!L127,Düngemittel!$B:$B,0))="","k.A.",INDEX(Düngemittel!$E:$E,MATCH(Düngemaßnahmen!L127,Düngemittel!$B:$B,0))))</f>
        <v/>
      </c>
      <c r="P127" s="27" t="str">
        <f>IF(L127="","",IF(INDEX(Düngemittel!$G:$G,MATCH(Düngemaßnahmen!L127,Düngemittel!$B:$B,0))="",0,INDEX(Düngemittel!$G:$G,MATCH(Düngemaßnahmen!L127,Düngemittel!$B:$B,0))))</f>
        <v/>
      </c>
      <c r="Q127" s="140" t="str">
        <f t="shared" si="23"/>
        <v/>
      </c>
      <c r="R127" s="141" t="str">
        <f t="shared" si="24"/>
        <v/>
      </c>
      <c r="S127" s="25" t="str">
        <f t="shared" si="25"/>
        <v/>
      </c>
      <c r="T127" s="25" t="str">
        <f t="shared" si="21"/>
        <v/>
      </c>
      <c r="U127" s="25" t="str">
        <f t="shared" si="26"/>
        <v/>
      </c>
      <c r="V127" s="25" t="str">
        <f t="shared" si="27"/>
        <v/>
      </c>
      <c r="W127" s="25" t="str">
        <f t="shared" si="28"/>
        <v/>
      </c>
      <c r="X127" s="142"/>
      <c r="Y127" s="142"/>
      <c r="Z127" s="139" t="str">
        <f t="shared" si="29"/>
        <v/>
      </c>
      <c r="AA127" s="160" t="str">
        <f t="shared" si="30"/>
        <v/>
      </c>
    </row>
    <row r="128" spans="1:27" x14ac:dyDescent="0.25">
      <c r="A128" s="103">
        <v>124</v>
      </c>
      <c r="B128" s="32"/>
      <c r="C128" s="138"/>
      <c r="D128" s="55" t="str">
        <f>IF(C128="","",INDEX('Dokumentation (schlagbezogen)'!C:C,MATCH(C128,'Dokumentation (schlagbezogen)'!B:B,0)))</f>
        <v/>
      </c>
      <c r="E128" s="55" t="str">
        <f>IF(C128="","",IF(INDEX('Dokumentation (schlagbezogen)'!D:D,MATCH(C128,'Dokumentation (schlagbezogen)'!B:B,0))="","k.A.",INDEX('Dokumentation (schlagbezogen)'!D:D,MATCH(C128,'Dokumentation (schlagbezogen)'!B:B,0))))</f>
        <v/>
      </c>
      <c r="F128" s="55" t="str">
        <f>IF(C128="","",IF(E128="k.A.","Wert nicht ermittelt!",INDEX('Dokumentation (schlagbezogen)'!E:E,MATCH(C128,'Dokumentation (schlagbezogen)'!B:B,0))))</f>
        <v/>
      </c>
      <c r="G128" s="55" t="str">
        <f t="shared" si="22"/>
        <v/>
      </c>
      <c r="H128" s="30"/>
      <c r="I128" s="131" t="str">
        <f>IF(C128="","",IF(INDEX(Flächenverzeichnis!F:F,MATCH(C128,Flächenverzeichnis!A:A,0))="",30,IF(INDEX('P-Bedarfsermittlung'!D:D,MATCH(C128,'P-Bedarfsermittlung'!B:B,0))="A",30,IF(INDEX('P-Bedarfsermittlung'!D:D,MATCH(C128,'P-Bedarfsermittlung'!B:B,0))="B",20,10))))</f>
        <v/>
      </c>
      <c r="J128" s="132"/>
      <c r="K128" s="32"/>
      <c r="L128" s="31"/>
      <c r="M128" s="27" t="str">
        <f>IF(L128="","",IF(INDEX(Düngemittel!$D:$D,MATCH(Düngemaßnahmen!L128,Düngemittel!$B:$B,0))="",0,INDEX(Düngemittel!$D:$D,MATCH(Düngemaßnahmen!L128,Düngemittel!$B:$B,0))))</f>
        <v/>
      </c>
      <c r="N128" s="27" t="str">
        <f>IF(L128="","",IF(INDEX(Düngemittel!$F:$F,MATCH(Düngemaßnahmen!L128,Düngemittel!$B:$B,0))="","k.A.",INDEX(Düngemittel!$F:$F,MATCH(Düngemaßnahmen!L128,Düngemittel!$B:$B,0))))</f>
        <v/>
      </c>
      <c r="O128" s="27" t="str">
        <f>IF(L128="","",IF(INDEX(Düngemittel!$E:$E,MATCH(Düngemaßnahmen!L128,Düngemittel!$B:$B,0))="","k.A.",INDEX(Düngemittel!$E:$E,MATCH(Düngemaßnahmen!L128,Düngemittel!$B:$B,0))))</f>
        <v/>
      </c>
      <c r="P128" s="27" t="str">
        <f>IF(L128="","",IF(INDEX(Düngemittel!$G:$G,MATCH(Düngemaßnahmen!L128,Düngemittel!$B:$B,0))="",0,INDEX(Düngemittel!$G:$G,MATCH(Düngemaßnahmen!L128,Düngemittel!$B:$B,0))))</f>
        <v/>
      </c>
      <c r="Q128" s="140" t="str">
        <f t="shared" si="23"/>
        <v/>
      </c>
      <c r="R128" s="141" t="str">
        <f t="shared" si="24"/>
        <v/>
      </c>
      <c r="S128" s="25" t="str">
        <f t="shared" si="25"/>
        <v/>
      </c>
      <c r="T128" s="25" t="str">
        <f t="shared" si="21"/>
        <v/>
      </c>
      <c r="U128" s="25" t="str">
        <f t="shared" si="26"/>
        <v/>
      </c>
      <c r="V128" s="25" t="str">
        <f t="shared" si="27"/>
        <v/>
      </c>
      <c r="W128" s="25" t="str">
        <f t="shared" si="28"/>
        <v/>
      </c>
      <c r="X128" s="142"/>
      <c r="Y128" s="142"/>
      <c r="Z128" s="139" t="str">
        <f t="shared" si="29"/>
        <v/>
      </c>
      <c r="AA128" s="160" t="str">
        <f t="shared" si="30"/>
        <v/>
      </c>
    </row>
    <row r="129" spans="1:27" x14ac:dyDescent="0.25">
      <c r="A129" s="103">
        <v>125</v>
      </c>
      <c r="B129" s="32"/>
      <c r="C129" s="138"/>
      <c r="D129" s="55" t="str">
        <f>IF(C129="","",INDEX('Dokumentation (schlagbezogen)'!C:C,MATCH(C129,'Dokumentation (schlagbezogen)'!B:B,0)))</f>
        <v/>
      </c>
      <c r="E129" s="55" t="str">
        <f>IF(C129="","",IF(INDEX('Dokumentation (schlagbezogen)'!D:D,MATCH(C129,'Dokumentation (schlagbezogen)'!B:B,0))="","k.A.",INDEX('Dokumentation (schlagbezogen)'!D:D,MATCH(C129,'Dokumentation (schlagbezogen)'!B:B,0))))</f>
        <v/>
      </c>
      <c r="F129" s="55" t="str">
        <f>IF(C129="","",IF(E129="k.A.","Wert nicht ermittelt!",INDEX('Dokumentation (schlagbezogen)'!E:E,MATCH(C129,'Dokumentation (schlagbezogen)'!B:B,0))))</f>
        <v/>
      </c>
      <c r="G129" s="55" t="str">
        <f t="shared" si="22"/>
        <v/>
      </c>
      <c r="H129" s="30"/>
      <c r="I129" s="131" t="str">
        <f>IF(C129="","",IF(INDEX(Flächenverzeichnis!F:F,MATCH(C129,Flächenverzeichnis!A:A,0))="",30,IF(INDEX('P-Bedarfsermittlung'!D:D,MATCH(C129,'P-Bedarfsermittlung'!B:B,0))="A",30,IF(INDEX('P-Bedarfsermittlung'!D:D,MATCH(C129,'P-Bedarfsermittlung'!B:B,0))="B",20,10))))</f>
        <v/>
      </c>
      <c r="J129" s="132"/>
      <c r="K129" s="32"/>
      <c r="L129" s="31"/>
      <c r="M129" s="27" t="str">
        <f>IF(L129="","",IF(INDEX(Düngemittel!$D:$D,MATCH(Düngemaßnahmen!L129,Düngemittel!$B:$B,0))="",0,INDEX(Düngemittel!$D:$D,MATCH(Düngemaßnahmen!L129,Düngemittel!$B:$B,0))))</f>
        <v/>
      </c>
      <c r="N129" s="27" t="str">
        <f>IF(L129="","",IF(INDEX(Düngemittel!$F:$F,MATCH(Düngemaßnahmen!L129,Düngemittel!$B:$B,0))="","k.A.",INDEX(Düngemittel!$F:$F,MATCH(Düngemaßnahmen!L129,Düngemittel!$B:$B,0))))</f>
        <v/>
      </c>
      <c r="O129" s="27" t="str">
        <f>IF(L129="","",IF(INDEX(Düngemittel!$E:$E,MATCH(Düngemaßnahmen!L129,Düngemittel!$B:$B,0))="","k.A.",INDEX(Düngemittel!$E:$E,MATCH(Düngemaßnahmen!L129,Düngemittel!$B:$B,0))))</f>
        <v/>
      </c>
      <c r="P129" s="27" t="str">
        <f>IF(L129="","",IF(INDEX(Düngemittel!$G:$G,MATCH(Düngemaßnahmen!L129,Düngemittel!$B:$B,0))="",0,INDEX(Düngemittel!$G:$G,MATCH(Düngemaßnahmen!L129,Düngemittel!$B:$B,0))))</f>
        <v/>
      </c>
      <c r="Q129" s="140" t="str">
        <f t="shared" si="23"/>
        <v/>
      </c>
      <c r="R129" s="141" t="str">
        <f t="shared" si="24"/>
        <v/>
      </c>
      <c r="S129" s="25" t="str">
        <f t="shared" si="25"/>
        <v/>
      </c>
      <c r="T129" s="25" t="str">
        <f t="shared" si="21"/>
        <v/>
      </c>
      <c r="U129" s="25" t="str">
        <f t="shared" si="26"/>
        <v/>
      </c>
      <c r="V129" s="25" t="str">
        <f t="shared" si="27"/>
        <v/>
      </c>
      <c r="W129" s="25" t="str">
        <f t="shared" si="28"/>
        <v/>
      </c>
      <c r="X129" s="142"/>
      <c r="Y129" s="142"/>
      <c r="Z129" s="139" t="str">
        <f t="shared" si="29"/>
        <v/>
      </c>
      <c r="AA129" s="160" t="str">
        <f t="shared" si="30"/>
        <v/>
      </c>
    </row>
    <row r="130" spans="1:27" x14ac:dyDescent="0.25">
      <c r="A130" s="103">
        <v>126</v>
      </c>
      <c r="B130" s="32"/>
      <c r="C130" s="138"/>
      <c r="D130" s="55" t="str">
        <f>IF(C130="","",INDEX('Dokumentation (schlagbezogen)'!C:C,MATCH(C130,'Dokumentation (schlagbezogen)'!B:B,0)))</f>
        <v/>
      </c>
      <c r="E130" s="55" t="str">
        <f>IF(C130="","",IF(INDEX('Dokumentation (schlagbezogen)'!D:D,MATCH(C130,'Dokumentation (schlagbezogen)'!B:B,0))="","k.A.",INDEX('Dokumentation (schlagbezogen)'!D:D,MATCH(C130,'Dokumentation (schlagbezogen)'!B:B,0))))</f>
        <v/>
      </c>
      <c r="F130" s="55" t="str">
        <f>IF(C130="","",IF(E130="k.A.","Wert nicht ermittelt!",INDEX('Dokumentation (schlagbezogen)'!E:E,MATCH(C130,'Dokumentation (schlagbezogen)'!B:B,0))))</f>
        <v/>
      </c>
      <c r="G130" s="55" t="str">
        <f t="shared" si="22"/>
        <v/>
      </c>
      <c r="H130" s="30"/>
      <c r="I130" s="131" t="str">
        <f>IF(C130="","",IF(INDEX(Flächenverzeichnis!F:F,MATCH(C130,Flächenverzeichnis!A:A,0))="",30,IF(INDEX('P-Bedarfsermittlung'!D:D,MATCH(C130,'P-Bedarfsermittlung'!B:B,0))="A",30,IF(INDEX('P-Bedarfsermittlung'!D:D,MATCH(C130,'P-Bedarfsermittlung'!B:B,0))="B",20,10))))</f>
        <v/>
      </c>
      <c r="J130" s="132"/>
      <c r="K130" s="32"/>
      <c r="L130" s="31"/>
      <c r="M130" s="27" t="str">
        <f>IF(L130="","",IF(INDEX(Düngemittel!$D:$D,MATCH(Düngemaßnahmen!L130,Düngemittel!$B:$B,0))="",0,INDEX(Düngemittel!$D:$D,MATCH(Düngemaßnahmen!L130,Düngemittel!$B:$B,0))))</f>
        <v/>
      </c>
      <c r="N130" s="27" t="str">
        <f>IF(L130="","",IF(INDEX(Düngemittel!$F:$F,MATCH(Düngemaßnahmen!L130,Düngemittel!$B:$B,0))="","k.A.",INDEX(Düngemittel!$F:$F,MATCH(Düngemaßnahmen!L130,Düngemittel!$B:$B,0))))</f>
        <v/>
      </c>
      <c r="O130" s="27" t="str">
        <f>IF(L130="","",IF(INDEX(Düngemittel!$E:$E,MATCH(Düngemaßnahmen!L130,Düngemittel!$B:$B,0))="","k.A.",INDEX(Düngemittel!$E:$E,MATCH(Düngemaßnahmen!L130,Düngemittel!$B:$B,0))))</f>
        <v/>
      </c>
      <c r="P130" s="27" t="str">
        <f>IF(L130="","",IF(INDEX(Düngemittel!$G:$G,MATCH(Düngemaßnahmen!L130,Düngemittel!$B:$B,0))="",0,INDEX(Düngemittel!$G:$G,MATCH(Düngemaßnahmen!L130,Düngemittel!$B:$B,0))))</f>
        <v/>
      </c>
      <c r="Q130" s="140" t="str">
        <f t="shared" si="23"/>
        <v/>
      </c>
      <c r="R130" s="141" t="str">
        <f t="shared" si="24"/>
        <v/>
      </c>
      <c r="S130" s="25" t="str">
        <f t="shared" si="25"/>
        <v/>
      </c>
      <c r="T130" s="25" t="str">
        <f t="shared" si="21"/>
        <v/>
      </c>
      <c r="U130" s="25" t="str">
        <f t="shared" si="26"/>
        <v/>
      </c>
      <c r="V130" s="25" t="str">
        <f t="shared" si="27"/>
        <v/>
      </c>
      <c r="W130" s="25" t="str">
        <f t="shared" si="28"/>
        <v/>
      </c>
      <c r="X130" s="142"/>
      <c r="Y130" s="142"/>
      <c r="Z130" s="139" t="str">
        <f t="shared" si="29"/>
        <v/>
      </c>
      <c r="AA130" s="160" t="str">
        <f t="shared" si="30"/>
        <v/>
      </c>
    </row>
    <row r="131" spans="1:27" x14ac:dyDescent="0.25">
      <c r="A131" s="103">
        <v>127</v>
      </c>
      <c r="B131" s="32"/>
      <c r="C131" s="138"/>
      <c r="D131" s="55" t="str">
        <f>IF(C131="","",INDEX('Dokumentation (schlagbezogen)'!C:C,MATCH(C131,'Dokumentation (schlagbezogen)'!B:B,0)))</f>
        <v/>
      </c>
      <c r="E131" s="55" t="str">
        <f>IF(C131="","",IF(INDEX('Dokumentation (schlagbezogen)'!D:D,MATCH(C131,'Dokumentation (schlagbezogen)'!B:B,0))="","k.A.",INDEX('Dokumentation (schlagbezogen)'!D:D,MATCH(C131,'Dokumentation (schlagbezogen)'!B:B,0))))</f>
        <v/>
      </c>
      <c r="F131" s="55" t="str">
        <f>IF(C131="","",IF(E131="k.A.","Wert nicht ermittelt!",INDEX('Dokumentation (schlagbezogen)'!E:E,MATCH(C131,'Dokumentation (schlagbezogen)'!B:B,0))))</f>
        <v/>
      </c>
      <c r="G131" s="55" t="str">
        <f t="shared" si="22"/>
        <v/>
      </c>
      <c r="H131" s="30"/>
      <c r="I131" s="131" t="str">
        <f>IF(C131="","",IF(INDEX(Flächenverzeichnis!F:F,MATCH(C131,Flächenverzeichnis!A:A,0))="",30,IF(INDEX('P-Bedarfsermittlung'!D:D,MATCH(C131,'P-Bedarfsermittlung'!B:B,0))="A",30,IF(INDEX('P-Bedarfsermittlung'!D:D,MATCH(C131,'P-Bedarfsermittlung'!B:B,0))="B",20,10))))</f>
        <v/>
      </c>
      <c r="J131" s="132"/>
      <c r="K131" s="32"/>
      <c r="L131" s="31"/>
      <c r="M131" s="27" t="str">
        <f>IF(L131="","",IF(INDEX(Düngemittel!$D:$D,MATCH(Düngemaßnahmen!L131,Düngemittel!$B:$B,0))="",0,INDEX(Düngemittel!$D:$D,MATCH(Düngemaßnahmen!L131,Düngemittel!$B:$B,0))))</f>
        <v/>
      </c>
      <c r="N131" s="27" t="str">
        <f>IF(L131="","",IF(INDEX(Düngemittel!$F:$F,MATCH(Düngemaßnahmen!L131,Düngemittel!$B:$B,0))="","k.A.",INDEX(Düngemittel!$F:$F,MATCH(Düngemaßnahmen!L131,Düngemittel!$B:$B,0))))</f>
        <v/>
      </c>
      <c r="O131" s="27" t="str">
        <f>IF(L131="","",IF(INDEX(Düngemittel!$E:$E,MATCH(Düngemaßnahmen!L131,Düngemittel!$B:$B,0))="","k.A.",INDEX(Düngemittel!$E:$E,MATCH(Düngemaßnahmen!L131,Düngemittel!$B:$B,0))))</f>
        <v/>
      </c>
      <c r="P131" s="27" t="str">
        <f>IF(L131="","",IF(INDEX(Düngemittel!$G:$G,MATCH(Düngemaßnahmen!L131,Düngemittel!$B:$B,0))="",0,INDEX(Düngemittel!$G:$G,MATCH(Düngemaßnahmen!L131,Düngemittel!$B:$B,0))))</f>
        <v/>
      </c>
      <c r="Q131" s="140" t="str">
        <f t="shared" si="23"/>
        <v/>
      </c>
      <c r="R131" s="141" t="str">
        <f t="shared" si="24"/>
        <v/>
      </c>
      <c r="S131" s="25" t="str">
        <f t="shared" si="25"/>
        <v/>
      </c>
      <c r="T131" s="25" t="str">
        <f t="shared" si="21"/>
        <v/>
      </c>
      <c r="U131" s="25" t="str">
        <f t="shared" si="26"/>
        <v/>
      </c>
      <c r="V131" s="25" t="str">
        <f t="shared" si="27"/>
        <v/>
      </c>
      <c r="W131" s="25" t="str">
        <f t="shared" si="28"/>
        <v/>
      </c>
      <c r="X131" s="142"/>
      <c r="Y131" s="142"/>
      <c r="Z131" s="139" t="str">
        <f t="shared" si="29"/>
        <v/>
      </c>
      <c r="AA131" s="160" t="str">
        <f t="shared" si="30"/>
        <v/>
      </c>
    </row>
    <row r="132" spans="1:27" x14ac:dyDescent="0.25">
      <c r="A132" s="103">
        <v>128</v>
      </c>
      <c r="B132" s="32"/>
      <c r="C132" s="138"/>
      <c r="D132" s="55" t="str">
        <f>IF(C132="","",INDEX('Dokumentation (schlagbezogen)'!C:C,MATCH(C132,'Dokumentation (schlagbezogen)'!B:B,0)))</f>
        <v/>
      </c>
      <c r="E132" s="55" t="str">
        <f>IF(C132="","",IF(INDEX('Dokumentation (schlagbezogen)'!D:D,MATCH(C132,'Dokumentation (schlagbezogen)'!B:B,0))="","k.A.",INDEX('Dokumentation (schlagbezogen)'!D:D,MATCH(C132,'Dokumentation (schlagbezogen)'!B:B,0))))</f>
        <v/>
      </c>
      <c r="F132" s="55" t="str">
        <f>IF(C132="","",IF(E132="k.A.","Wert nicht ermittelt!",INDEX('Dokumentation (schlagbezogen)'!E:E,MATCH(C132,'Dokumentation (schlagbezogen)'!B:B,0))))</f>
        <v/>
      </c>
      <c r="G132" s="55" t="str">
        <f t="shared" si="22"/>
        <v/>
      </c>
      <c r="H132" s="30"/>
      <c r="I132" s="131" t="str">
        <f>IF(C132="","",IF(INDEX(Flächenverzeichnis!F:F,MATCH(C132,Flächenverzeichnis!A:A,0))="",30,IF(INDEX('P-Bedarfsermittlung'!D:D,MATCH(C132,'P-Bedarfsermittlung'!B:B,0))="A",30,IF(INDEX('P-Bedarfsermittlung'!D:D,MATCH(C132,'P-Bedarfsermittlung'!B:B,0))="B",20,10))))</f>
        <v/>
      </c>
      <c r="J132" s="132"/>
      <c r="K132" s="32"/>
      <c r="L132" s="31"/>
      <c r="M132" s="27" t="str">
        <f>IF(L132="","",IF(INDEX(Düngemittel!$D:$D,MATCH(Düngemaßnahmen!L132,Düngemittel!$B:$B,0))="",0,INDEX(Düngemittel!$D:$D,MATCH(Düngemaßnahmen!L132,Düngemittel!$B:$B,0))))</f>
        <v/>
      </c>
      <c r="N132" s="27" t="str">
        <f>IF(L132="","",IF(INDEX(Düngemittel!$F:$F,MATCH(Düngemaßnahmen!L132,Düngemittel!$B:$B,0))="","k.A.",INDEX(Düngemittel!$F:$F,MATCH(Düngemaßnahmen!L132,Düngemittel!$B:$B,0))))</f>
        <v/>
      </c>
      <c r="O132" s="27" t="str">
        <f>IF(L132="","",IF(INDEX(Düngemittel!$E:$E,MATCH(Düngemaßnahmen!L132,Düngemittel!$B:$B,0))="","k.A.",INDEX(Düngemittel!$E:$E,MATCH(Düngemaßnahmen!L132,Düngemittel!$B:$B,0))))</f>
        <v/>
      </c>
      <c r="P132" s="27" t="str">
        <f>IF(L132="","",IF(INDEX(Düngemittel!$G:$G,MATCH(Düngemaßnahmen!L132,Düngemittel!$B:$B,0))="",0,INDEX(Düngemittel!$G:$G,MATCH(Düngemaßnahmen!L132,Düngemittel!$B:$B,0))))</f>
        <v/>
      </c>
      <c r="Q132" s="140" t="str">
        <f t="shared" si="23"/>
        <v/>
      </c>
      <c r="R132" s="141" t="str">
        <f t="shared" si="24"/>
        <v/>
      </c>
      <c r="S132" s="25" t="str">
        <f t="shared" si="25"/>
        <v/>
      </c>
      <c r="T132" s="25" t="str">
        <f t="shared" si="21"/>
        <v/>
      </c>
      <c r="U132" s="25" t="str">
        <f t="shared" si="26"/>
        <v/>
      </c>
      <c r="V132" s="25" t="str">
        <f t="shared" si="27"/>
        <v/>
      </c>
      <c r="W132" s="25" t="str">
        <f t="shared" si="28"/>
        <v/>
      </c>
      <c r="X132" s="142"/>
      <c r="Y132" s="142"/>
      <c r="Z132" s="139" t="str">
        <f t="shared" si="29"/>
        <v/>
      </c>
      <c r="AA132" s="160" t="str">
        <f t="shared" si="30"/>
        <v/>
      </c>
    </row>
    <row r="133" spans="1:27" x14ac:dyDescent="0.25">
      <c r="A133" s="103">
        <v>129</v>
      </c>
      <c r="B133" s="32"/>
      <c r="C133" s="138"/>
      <c r="D133" s="55" t="str">
        <f>IF(C133="","",INDEX('Dokumentation (schlagbezogen)'!C:C,MATCH(C133,'Dokumentation (schlagbezogen)'!B:B,0)))</f>
        <v/>
      </c>
      <c r="E133" s="55" t="str">
        <f>IF(C133="","",IF(INDEX('Dokumentation (schlagbezogen)'!D:D,MATCH(C133,'Dokumentation (schlagbezogen)'!B:B,0))="","k.A.",INDEX('Dokumentation (schlagbezogen)'!D:D,MATCH(C133,'Dokumentation (schlagbezogen)'!B:B,0))))</f>
        <v/>
      </c>
      <c r="F133" s="55" t="str">
        <f>IF(C133="","",IF(E133="k.A.","Wert nicht ermittelt!",INDEX('Dokumentation (schlagbezogen)'!E:E,MATCH(C133,'Dokumentation (schlagbezogen)'!B:B,0))))</f>
        <v/>
      </c>
      <c r="G133" s="55" t="str">
        <f t="shared" si="22"/>
        <v/>
      </c>
      <c r="H133" s="30"/>
      <c r="I133" s="131" t="str">
        <f>IF(C133="","",IF(INDEX(Flächenverzeichnis!F:F,MATCH(C133,Flächenverzeichnis!A:A,0))="",30,IF(INDEX('P-Bedarfsermittlung'!D:D,MATCH(C133,'P-Bedarfsermittlung'!B:B,0))="A",30,IF(INDEX('P-Bedarfsermittlung'!D:D,MATCH(C133,'P-Bedarfsermittlung'!B:B,0))="B",20,10))))</f>
        <v/>
      </c>
      <c r="J133" s="132"/>
      <c r="K133" s="32"/>
      <c r="L133" s="31"/>
      <c r="M133" s="27" t="str">
        <f>IF(L133="","",IF(INDEX(Düngemittel!$D:$D,MATCH(Düngemaßnahmen!L133,Düngemittel!$B:$B,0))="",0,INDEX(Düngemittel!$D:$D,MATCH(Düngemaßnahmen!L133,Düngemittel!$B:$B,0))))</f>
        <v/>
      </c>
      <c r="N133" s="27" t="str">
        <f>IF(L133="","",IF(INDEX(Düngemittel!$F:$F,MATCH(Düngemaßnahmen!L133,Düngemittel!$B:$B,0))="","k.A.",INDEX(Düngemittel!$F:$F,MATCH(Düngemaßnahmen!L133,Düngemittel!$B:$B,0))))</f>
        <v/>
      </c>
      <c r="O133" s="27" t="str">
        <f>IF(L133="","",IF(INDEX(Düngemittel!$E:$E,MATCH(Düngemaßnahmen!L133,Düngemittel!$B:$B,0))="","k.A.",INDEX(Düngemittel!$E:$E,MATCH(Düngemaßnahmen!L133,Düngemittel!$B:$B,0))))</f>
        <v/>
      </c>
      <c r="P133" s="27" t="str">
        <f>IF(L133="","",IF(INDEX(Düngemittel!$G:$G,MATCH(Düngemaßnahmen!L133,Düngemittel!$B:$B,0))="",0,INDEX(Düngemittel!$G:$G,MATCH(Düngemaßnahmen!L133,Düngemittel!$B:$B,0))))</f>
        <v/>
      </c>
      <c r="Q133" s="140" t="str">
        <f t="shared" si="23"/>
        <v/>
      </c>
      <c r="R133" s="141" t="str">
        <f t="shared" si="24"/>
        <v/>
      </c>
      <c r="S133" s="25" t="str">
        <f t="shared" si="25"/>
        <v/>
      </c>
      <c r="T133" s="25" t="str">
        <f t="shared" si="21"/>
        <v/>
      </c>
      <c r="U133" s="25" t="str">
        <f t="shared" si="26"/>
        <v/>
      </c>
      <c r="V133" s="25" t="str">
        <f t="shared" si="27"/>
        <v/>
      </c>
      <c r="W133" s="25" t="str">
        <f t="shared" si="28"/>
        <v/>
      </c>
      <c r="X133" s="142"/>
      <c r="Y133" s="142"/>
      <c r="Z133" s="139" t="str">
        <f t="shared" si="29"/>
        <v/>
      </c>
      <c r="AA133" s="160" t="str">
        <f t="shared" si="30"/>
        <v/>
      </c>
    </row>
    <row r="134" spans="1:27" x14ac:dyDescent="0.25">
      <c r="A134" s="103">
        <v>130</v>
      </c>
      <c r="B134" s="32"/>
      <c r="C134" s="138"/>
      <c r="D134" s="55" t="str">
        <f>IF(C134="","",INDEX('Dokumentation (schlagbezogen)'!C:C,MATCH(C134,'Dokumentation (schlagbezogen)'!B:B,0)))</f>
        <v/>
      </c>
      <c r="E134" s="55" t="str">
        <f>IF(C134="","",IF(INDEX('Dokumentation (schlagbezogen)'!D:D,MATCH(C134,'Dokumentation (schlagbezogen)'!B:B,0))="","k.A.",INDEX('Dokumentation (schlagbezogen)'!D:D,MATCH(C134,'Dokumentation (schlagbezogen)'!B:B,0))))</f>
        <v/>
      </c>
      <c r="F134" s="55" t="str">
        <f>IF(C134="","",IF(E134="k.A.","Wert nicht ermittelt!",INDEX('Dokumentation (schlagbezogen)'!E:E,MATCH(C134,'Dokumentation (schlagbezogen)'!B:B,0))))</f>
        <v/>
      </c>
      <c r="G134" s="55" t="str">
        <f t="shared" si="22"/>
        <v/>
      </c>
      <c r="H134" s="30"/>
      <c r="I134" s="131" t="str">
        <f>IF(C134="","",IF(INDEX(Flächenverzeichnis!F:F,MATCH(C134,Flächenverzeichnis!A:A,0))="",30,IF(INDEX('P-Bedarfsermittlung'!D:D,MATCH(C134,'P-Bedarfsermittlung'!B:B,0))="A",30,IF(INDEX('P-Bedarfsermittlung'!D:D,MATCH(C134,'P-Bedarfsermittlung'!B:B,0))="B",20,10))))</f>
        <v/>
      </c>
      <c r="J134" s="132"/>
      <c r="K134" s="32"/>
      <c r="L134" s="31"/>
      <c r="M134" s="27" t="str">
        <f>IF(L134="","",IF(INDEX(Düngemittel!$D:$D,MATCH(Düngemaßnahmen!L134,Düngemittel!$B:$B,0))="",0,INDEX(Düngemittel!$D:$D,MATCH(Düngemaßnahmen!L134,Düngemittel!$B:$B,0))))</f>
        <v/>
      </c>
      <c r="N134" s="27" t="str">
        <f>IF(L134="","",IF(INDEX(Düngemittel!$F:$F,MATCH(Düngemaßnahmen!L134,Düngemittel!$B:$B,0))="","k.A.",INDEX(Düngemittel!$F:$F,MATCH(Düngemaßnahmen!L134,Düngemittel!$B:$B,0))))</f>
        <v/>
      </c>
      <c r="O134" s="27" t="str">
        <f>IF(L134="","",IF(INDEX(Düngemittel!$E:$E,MATCH(Düngemaßnahmen!L134,Düngemittel!$B:$B,0))="","k.A.",INDEX(Düngemittel!$E:$E,MATCH(Düngemaßnahmen!L134,Düngemittel!$B:$B,0))))</f>
        <v/>
      </c>
      <c r="P134" s="27" t="str">
        <f>IF(L134="","",IF(INDEX(Düngemittel!$G:$G,MATCH(Düngemaßnahmen!L134,Düngemittel!$B:$B,0))="",0,INDEX(Düngemittel!$G:$G,MATCH(Düngemaßnahmen!L134,Düngemittel!$B:$B,0))))</f>
        <v/>
      </c>
      <c r="Q134" s="140" t="str">
        <f t="shared" si="23"/>
        <v/>
      </c>
      <c r="R134" s="141" t="str">
        <f t="shared" si="24"/>
        <v/>
      </c>
      <c r="S134" s="25" t="str">
        <f t="shared" si="25"/>
        <v/>
      </c>
      <c r="T134" s="25" t="str">
        <f t="shared" si="21"/>
        <v/>
      </c>
      <c r="U134" s="25" t="str">
        <f t="shared" si="26"/>
        <v/>
      </c>
      <c r="V134" s="25" t="str">
        <f t="shared" si="27"/>
        <v/>
      </c>
      <c r="W134" s="25" t="str">
        <f t="shared" si="28"/>
        <v/>
      </c>
      <c r="X134" s="142"/>
      <c r="Y134" s="142"/>
      <c r="Z134" s="139" t="str">
        <f t="shared" si="29"/>
        <v/>
      </c>
      <c r="AA134" s="160" t="str">
        <f t="shared" si="30"/>
        <v/>
      </c>
    </row>
    <row r="135" spans="1:27" x14ac:dyDescent="0.25">
      <c r="A135" s="103">
        <v>131</v>
      </c>
      <c r="B135" s="32"/>
      <c r="C135" s="138"/>
      <c r="D135" s="55" t="str">
        <f>IF(C135="","",INDEX('Dokumentation (schlagbezogen)'!C:C,MATCH(C135,'Dokumentation (schlagbezogen)'!B:B,0)))</f>
        <v/>
      </c>
      <c r="E135" s="55" t="str">
        <f>IF(C135="","",IF(INDEX('Dokumentation (schlagbezogen)'!D:D,MATCH(C135,'Dokumentation (schlagbezogen)'!B:B,0))="","k.A.",INDEX('Dokumentation (schlagbezogen)'!D:D,MATCH(C135,'Dokumentation (schlagbezogen)'!B:B,0))))</f>
        <v/>
      </c>
      <c r="F135" s="55" t="str">
        <f>IF(C135="","",IF(E135="k.A.","Wert nicht ermittelt!",INDEX('Dokumentation (schlagbezogen)'!E:E,MATCH(C135,'Dokumentation (schlagbezogen)'!B:B,0))))</f>
        <v/>
      </c>
      <c r="G135" s="55" t="str">
        <f t="shared" si="22"/>
        <v/>
      </c>
      <c r="H135" s="30"/>
      <c r="I135" s="131" t="str">
        <f>IF(C135="","",IF(INDEX(Flächenverzeichnis!F:F,MATCH(C135,Flächenverzeichnis!A:A,0))="",30,IF(INDEX('P-Bedarfsermittlung'!D:D,MATCH(C135,'P-Bedarfsermittlung'!B:B,0))="A",30,IF(INDEX('P-Bedarfsermittlung'!D:D,MATCH(C135,'P-Bedarfsermittlung'!B:B,0))="B",20,10))))</f>
        <v/>
      </c>
      <c r="J135" s="132"/>
      <c r="K135" s="32"/>
      <c r="L135" s="31"/>
      <c r="M135" s="27" t="str">
        <f>IF(L135="","",IF(INDEX(Düngemittel!$D:$D,MATCH(Düngemaßnahmen!L135,Düngemittel!$B:$B,0))="",0,INDEX(Düngemittel!$D:$D,MATCH(Düngemaßnahmen!L135,Düngemittel!$B:$B,0))))</f>
        <v/>
      </c>
      <c r="N135" s="27" t="str">
        <f>IF(L135="","",IF(INDEX(Düngemittel!$F:$F,MATCH(Düngemaßnahmen!L135,Düngemittel!$B:$B,0))="","k.A.",INDEX(Düngemittel!$F:$F,MATCH(Düngemaßnahmen!L135,Düngemittel!$B:$B,0))))</f>
        <v/>
      </c>
      <c r="O135" s="27" t="str">
        <f>IF(L135="","",IF(INDEX(Düngemittel!$E:$E,MATCH(Düngemaßnahmen!L135,Düngemittel!$B:$B,0))="","k.A.",INDEX(Düngemittel!$E:$E,MATCH(Düngemaßnahmen!L135,Düngemittel!$B:$B,0))))</f>
        <v/>
      </c>
      <c r="P135" s="27" t="str">
        <f>IF(L135="","",IF(INDEX(Düngemittel!$G:$G,MATCH(Düngemaßnahmen!L135,Düngemittel!$B:$B,0))="",0,INDEX(Düngemittel!$G:$G,MATCH(Düngemaßnahmen!L135,Düngemittel!$B:$B,0))))</f>
        <v/>
      </c>
      <c r="Q135" s="140" t="str">
        <f t="shared" si="23"/>
        <v/>
      </c>
      <c r="R135" s="141" t="str">
        <f t="shared" si="24"/>
        <v/>
      </c>
      <c r="S135" s="25" t="str">
        <f t="shared" si="25"/>
        <v/>
      </c>
      <c r="T135" s="25" t="str">
        <f t="shared" si="21"/>
        <v/>
      </c>
      <c r="U135" s="25" t="str">
        <f t="shared" si="26"/>
        <v/>
      </c>
      <c r="V135" s="25" t="str">
        <f t="shared" si="27"/>
        <v/>
      </c>
      <c r="W135" s="25" t="str">
        <f t="shared" si="28"/>
        <v/>
      </c>
      <c r="X135" s="142"/>
      <c r="Y135" s="142"/>
      <c r="Z135" s="139" t="str">
        <f t="shared" si="29"/>
        <v/>
      </c>
      <c r="AA135" s="160" t="str">
        <f t="shared" si="30"/>
        <v/>
      </c>
    </row>
    <row r="136" spans="1:27" x14ac:dyDescent="0.25">
      <c r="A136" s="103">
        <v>132</v>
      </c>
      <c r="B136" s="32"/>
      <c r="C136" s="138"/>
      <c r="D136" s="55" t="str">
        <f>IF(C136="","",INDEX('Dokumentation (schlagbezogen)'!C:C,MATCH(C136,'Dokumentation (schlagbezogen)'!B:B,0)))</f>
        <v/>
      </c>
      <c r="E136" s="55" t="str">
        <f>IF(C136="","",IF(INDEX('Dokumentation (schlagbezogen)'!D:D,MATCH(C136,'Dokumentation (schlagbezogen)'!B:B,0))="","k.A.",INDEX('Dokumentation (schlagbezogen)'!D:D,MATCH(C136,'Dokumentation (schlagbezogen)'!B:B,0))))</f>
        <v/>
      </c>
      <c r="F136" s="55" t="str">
        <f>IF(C136="","",IF(E136="k.A.","Wert nicht ermittelt!",INDEX('Dokumentation (schlagbezogen)'!E:E,MATCH(C136,'Dokumentation (schlagbezogen)'!B:B,0))))</f>
        <v/>
      </c>
      <c r="G136" s="55" t="str">
        <f t="shared" si="22"/>
        <v/>
      </c>
      <c r="H136" s="30"/>
      <c r="I136" s="131" t="str">
        <f>IF(C136="","",IF(INDEX(Flächenverzeichnis!F:F,MATCH(C136,Flächenverzeichnis!A:A,0))="",30,IF(INDEX('P-Bedarfsermittlung'!D:D,MATCH(C136,'P-Bedarfsermittlung'!B:B,0))="A",30,IF(INDEX('P-Bedarfsermittlung'!D:D,MATCH(C136,'P-Bedarfsermittlung'!B:B,0))="B",20,10))))</f>
        <v/>
      </c>
      <c r="J136" s="132"/>
      <c r="K136" s="32"/>
      <c r="L136" s="31"/>
      <c r="M136" s="27" t="str">
        <f>IF(L136="","",IF(INDEX(Düngemittel!$D:$D,MATCH(Düngemaßnahmen!L136,Düngemittel!$B:$B,0))="",0,INDEX(Düngemittel!$D:$D,MATCH(Düngemaßnahmen!L136,Düngemittel!$B:$B,0))))</f>
        <v/>
      </c>
      <c r="N136" s="27" t="str">
        <f>IF(L136="","",IF(INDEX(Düngemittel!$F:$F,MATCH(Düngemaßnahmen!L136,Düngemittel!$B:$B,0))="","k.A.",INDEX(Düngemittel!$F:$F,MATCH(Düngemaßnahmen!L136,Düngemittel!$B:$B,0))))</f>
        <v/>
      </c>
      <c r="O136" s="27" t="str">
        <f>IF(L136="","",IF(INDEX(Düngemittel!$E:$E,MATCH(Düngemaßnahmen!L136,Düngemittel!$B:$B,0))="","k.A.",INDEX(Düngemittel!$E:$E,MATCH(Düngemaßnahmen!L136,Düngemittel!$B:$B,0))))</f>
        <v/>
      </c>
      <c r="P136" s="27" t="str">
        <f>IF(L136="","",IF(INDEX(Düngemittel!$G:$G,MATCH(Düngemaßnahmen!L136,Düngemittel!$B:$B,0))="",0,INDEX(Düngemittel!$G:$G,MATCH(Düngemaßnahmen!L136,Düngemittel!$B:$B,0))))</f>
        <v/>
      </c>
      <c r="Q136" s="140" t="str">
        <f t="shared" si="23"/>
        <v/>
      </c>
      <c r="R136" s="141" t="str">
        <f t="shared" si="24"/>
        <v/>
      </c>
      <c r="S136" s="25" t="str">
        <f t="shared" si="25"/>
        <v/>
      </c>
      <c r="T136" s="25" t="str">
        <f t="shared" si="21"/>
        <v/>
      </c>
      <c r="U136" s="25" t="str">
        <f t="shared" si="26"/>
        <v/>
      </c>
      <c r="V136" s="25" t="str">
        <f t="shared" si="27"/>
        <v/>
      </c>
      <c r="W136" s="25" t="str">
        <f t="shared" si="28"/>
        <v/>
      </c>
      <c r="X136" s="142"/>
      <c r="Y136" s="142"/>
      <c r="Z136" s="139" t="str">
        <f t="shared" si="29"/>
        <v/>
      </c>
      <c r="AA136" s="160" t="str">
        <f t="shared" si="30"/>
        <v/>
      </c>
    </row>
    <row r="137" spans="1:27" x14ac:dyDescent="0.25">
      <c r="A137" s="103">
        <v>133</v>
      </c>
      <c r="B137" s="32"/>
      <c r="C137" s="138"/>
      <c r="D137" s="55" t="str">
        <f>IF(C137="","",INDEX('Dokumentation (schlagbezogen)'!C:C,MATCH(C137,'Dokumentation (schlagbezogen)'!B:B,0)))</f>
        <v/>
      </c>
      <c r="E137" s="55" t="str">
        <f>IF(C137="","",IF(INDEX('Dokumentation (schlagbezogen)'!D:D,MATCH(C137,'Dokumentation (schlagbezogen)'!B:B,0))="","k.A.",INDEX('Dokumentation (schlagbezogen)'!D:D,MATCH(C137,'Dokumentation (schlagbezogen)'!B:B,0))))</f>
        <v/>
      </c>
      <c r="F137" s="55" t="str">
        <f>IF(C137="","",IF(E137="k.A.","Wert nicht ermittelt!",INDEX('Dokumentation (schlagbezogen)'!E:E,MATCH(C137,'Dokumentation (schlagbezogen)'!B:B,0))))</f>
        <v/>
      </c>
      <c r="G137" s="55" t="str">
        <f t="shared" si="22"/>
        <v/>
      </c>
      <c r="H137" s="30"/>
      <c r="I137" s="131" t="str">
        <f>IF(C137="","",IF(INDEX(Flächenverzeichnis!F:F,MATCH(C137,Flächenverzeichnis!A:A,0))="",30,IF(INDEX('P-Bedarfsermittlung'!D:D,MATCH(C137,'P-Bedarfsermittlung'!B:B,0))="A",30,IF(INDEX('P-Bedarfsermittlung'!D:D,MATCH(C137,'P-Bedarfsermittlung'!B:B,0))="B",20,10))))</f>
        <v/>
      </c>
      <c r="J137" s="132"/>
      <c r="K137" s="32"/>
      <c r="L137" s="31"/>
      <c r="M137" s="27" t="str">
        <f>IF(L137="","",IF(INDEX(Düngemittel!$D:$D,MATCH(Düngemaßnahmen!L137,Düngemittel!$B:$B,0))="",0,INDEX(Düngemittel!$D:$D,MATCH(Düngemaßnahmen!L137,Düngemittel!$B:$B,0))))</f>
        <v/>
      </c>
      <c r="N137" s="27" t="str">
        <f>IF(L137="","",IF(INDEX(Düngemittel!$F:$F,MATCH(Düngemaßnahmen!L137,Düngemittel!$B:$B,0))="","k.A.",INDEX(Düngemittel!$F:$F,MATCH(Düngemaßnahmen!L137,Düngemittel!$B:$B,0))))</f>
        <v/>
      </c>
      <c r="O137" s="27" t="str">
        <f>IF(L137="","",IF(INDEX(Düngemittel!$E:$E,MATCH(Düngemaßnahmen!L137,Düngemittel!$B:$B,0))="","k.A.",INDEX(Düngemittel!$E:$E,MATCH(Düngemaßnahmen!L137,Düngemittel!$B:$B,0))))</f>
        <v/>
      </c>
      <c r="P137" s="27" t="str">
        <f>IF(L137="","",IF(INDEX(Düngemittel!$G:$G,MATCH(Düngemaßnahmen!L137,Düngemittel!$B:$B,0))="",0,INDEX(Düngemittel!$G:$G,MATCH(Düngemaßnahmen!L137,Düngemittel!$B:$B,0))))</f>
        <v/>
      </c>
      <c r="Q137" s="140" t="str">
        <f t="shared" si="23"/>
        <v/>
      </c>
      <c r="R137" s="141" t="str">
        <f t="shared" si="24"/>
        <v/>
      </c>
      <c r="S137" s="25" t="str">
        <f t="shared" si="25"/>
        <v/>
      </c>
      <c r="T137" s="25" t="str">
        <f t="shared" si="21"/>
        <v/>
      </c>
      <c r="U137" s="25" t="str">
        <f t="shared" si="26"/>
        <v/>
      </c>
      <c r="V137" s="25" t="str">
        <f t="shared" si="27"/>
        <v/>
      </c>
      <c r="W137" s="25" t="str">
        <f t="shared" si="28"/>
        <v/>
      </c>
      <c r="X137" s="142"/>
      <c r="Y137" s="142"/>
      <c r="Z137" s="139" t="str">
        <f t="shared" si="29"/>
        <v/>
      </c>
      <c r="AA137" s="160" t="str">
        <f t="shared" si="30"/>
        <v/>
      </c>
    </row>
    <row r="138" spans="1:27" x14ac:dyDescent="0.25">
      <c r="A138" s="103">
        <v>134</v>
      </c>
      <c r="B138" s="32"/>
      <c r="C138" s="138"/>
      <c r="D138" s="55" t="str">
        <f>IF(C138="","",INDEX('Dokumentation (schlagbezogen)'!C:C,MATCH(C138,'Dokumentation (schlagbezogen)'!B:B,0)))</f>
        <v/>
      </c>
      <c r="E138" s="55" t="str">
        <f>IF(C138="","",IF(INDEX('Dokumentation (schlagbezogen)'!D:D,MATCH(C138,'Dokumentation (schlagbezogen)'!B:B,0))="","k.A.",INDEX('Dokumentation (schlagbezogen)'!D:D,MATCH(C138,'Dokumentation (schlagbezogen)'!B:B,0))))</f>
        <v/>
      </c>
      <c r="F138" s="55" t="str">
        <f>IF(C138="","",IF(E138="k.A.","Wert nicht ermittelt!",INDEX('Dokumentation (schlagbezogen)'!E:E,MATCH(C138,'Dokumentation (schlagbezogen)'!B:B,0))))</f>
        <v/>
      </c>
      <c r="G138" s="55" t="str">
        <f t="shared" si="22"/>
        <v/>
      </c>
      <c r="H138" s="30"/>
      <c r="I138" s="131" t="str">
        <f>IF(C138="","",IF(INDEX(Flächenverzeichnis!F:F,MATCH(C138,Flächenverzeichnis!A:A,0))="",30,IF(INDEX('P-Bedarfsermittlung'!D:D,MATCH(C138,'P-Bedarfsermittlung'!B:B,0))="A",30,IF(INDEX('P-Bedarfsermittlung'!D:D,MATCH(C138,'P-Bedarfsermittlung'!B:B,0))="B",20,10))))</f>
        <v/>
      </c>
      <c r="J138" s="132"/>
      <c r="K138" s="32"/>
      <c r="L138" s="31"/>
      <c r="M138" s="27" t="str">
        <f>IF(L138="","",IF(INDEX(Düngemittel!$D:$D,MATCH(Düngemaßnahmen!L138,Düngemittel!$B:$B,0))="",0,INDEX(Düngemittel!$D:$D,MATCH(Düngemaßnahmen!L138,Düngemittel!$B:$B,0))))</f>
        <v/>
      </c>
      <c r="N138" s="27" t="str">
        <f>IF(L138="","",IF(INDEX(Düngemittel!$F:$F,MATCH(Düngemaßnahmen!L138,Düngemittel!$B:$B,0))="","k.A.",INDEX(Düngemittel!$F:$F,MATCH(Düngemaßnahmen!L138,Düngemittel!$B:$B,0))))</f>
        <v/>
      </c>
      <c r="O138" s="27" t="str">
        <f>IF(L138="","",IF(INDEX(Düngemittel!$E:$E,MATCH(Düngemaßnahmen!L138,Düngemittel!$B:$B,0))="","k.A.",INDEX(Düngemittel!$E:$E,MATCH(Düngemaßnahmen!L138,Düngemittel!$B:$B,0))))</f>
        <v/>
      </c>
      <c r="P138" s="27" t="str">
        <f>IF(L138="","",IF(INDEX(Düngemittel!$G:$G,MATCH(Düngemaßnahmen!L138,Düngemittel!$B:$B,0))="",0,INDEX(Düngemittel!$G:$G,MATCH(Düngemaßnahmen!L138,Düngemittel!$B:$B,0))))</f>
        <v/>
      </c>
      <c r="Q138" s="140" t="str">
        <f t="shared" si="23"/>
        <v/>
      </c>
      <c r="R138" s="141" t="str">
        <f t="shared" si="24"/>
        <v/>
      </c>
      <c r="S138" s="25" t="str">
        <f t="shared" si="25"/>
        <v/>
      </c>
      <c r="T138" s="25" t="str">
        <f t="shared" si="21"/>
        <v/>
      </c>
      <c r="U138" s="25" t="str">
        <f t="shared" si="26"/>
        <v/>
      </c>
      <c r="V138" s="25" t="str">
        <f t="shared" si="27"/>
        <v/>
      </c>
      <c r="W138" s="25" t="str">
        <f t="shared" si="28"/>
        <v/>
      </c>
      <c r="X138" s="142"/>
      <c r="Y138" s="142"/>
      <c r="Z138" s="139" t="str">
        <f t="shared" si="29"/>
        <v/>
      </c>
      <c r="AA138" s="160" t="str">
        <f t="shared" si="30"/>
        <v/>
      </c>
    </row>
    <row r="139" spans="1:27" x14ac:dyDescent="0.25">
      <c r="A139" s="103">
        <v>135</v>
      </c>
      <c r="B139" s="32"/>
      <c r="C139" s="138"/>
      <c r="D139" s="55" t="str">
        <f>IF(C139="","",INDEX('Dokumentation (schlagbezogen)'!C:C,MATCH(C139,'Dokumentation (schlagbezogen)'!B:B,0)))</f>
        <v/>
      </c>
      <c r="E139" s="55" t="str">
        <f>IF(C139="","",IF(INDEX('Dokumentation (schlagbezogen)'!D:D,MATCH(C139,'Dokumentation (schlagbezogen)'!B:B,0))="","k.A.",INDEX('Dokumentation (schlagbezogen)'!D:D,MATCH(C139,'Dokumentation (schlagbezogen)'!B:B,0))))</f>
        <v/>
      </c>
      <c r="F139" s="55" t="str">
        <f>IF(C139="","",IF(E139="k.A.","Wert nicht ermittelt!",INDEX('Dokumentation (schlagbezogen)'!E:E,MATCH(C139,'Dokumentation (schlagbezogen)'!B:B,0))))</f>
        <v/>
      </c>
      <c r="G139" s="55" t="str">
        <f t="shared" si="22"/>
        <v/>
      </c>
      <c r="H139" s="30"/>
      <c r="I139" s="131" t="str">
        <f>IF(C139="","",IF(INDEX(Flächenverzeichnis!F:F,MATCH(C139,Flächenverzeichnis!A:A,0))="",30,IF(INDEX('P-Bedarfsermittlung'!D:D,MATCH(C139,'P-Bedarfsermittlung'!B:B,0))="A",30,IF(INDEX('P-Bedarfsermittlung'!D:D,MATCH(C139,'P-Bedarfsermittlung'!B:B,0))="B",20,10))))</f>
        <v/>
      </c>
      <c r="J139" s="132"/>
      <c r="K139" s="32"/>
      <c r="L139" s="31"/>
      <c r="M139" s="27" t="str">
        <f>IF(L139="","",IF(INDEX(Düngemittel!$D:$D,MATCH(Düngemaßnahmen!L139,Düngemittel!$B:$B,0))="",0,INDEX(Düngemittel!$D:$D,MATCH(Düngemaßnahmen!L139,Düngemittel!$B:$B,0))))</f>
        <v/>
      </c>
      <c r="N139" s="27" t="str">
        <f>IF(L139="","",IF(INDEX(Düngemittel!$F:$F,MATCH(Düngemaßnahmen!L139,Düngemittel!$B:$B,0))="","k.A.",INDEX(Düngemittel!$F:$F,MATCH(Düngemaßnahmen!L139,Düngemittel!$B:$B,0))))</f>
        <v/>
      </c>
      <c r="O139" s="27" t="str">
        <f>IF(L139="","",IF(INDEX(Düngemittel!$E:$E,MATCH(Düngemaßnahmen!L139,Düngemittel!$B:$B,0))="","k.A.",INDEX(Düngemittel!$E:$E,MATCH(Düngemaßnahmen!L139,Düngemittel!$B:$B,0))))</f>
        <v/>
      </c>
      <c r="P139" s="27" t="str">
        <f>IF(L139="","",IF(INDEX(Düngemittel!$G:$G,MATCH(Düngemaßnahmen!L139,Düngemittel!$B:$B,0))="",0,INDEX(Düngemittel!$G:$G,MATCH(Düngemaßnahmen!L139,Düngemittel!$B:$B,0))))</f>
        <v/>
      </c>
      <c r="Q139" s="140" t="str">
        <f t="shared" si="23"/>
        <v/>
      </c>
      <c r="R139" s="141" t="str">
        <f t="shared" si="24"/>
        <v/>
      </c>
      <c r="S139" s="25" t="str">
        <f t="shared" si="25"/>
        <v/>
      </c>
      <c r="T139" s="25" t="str">
        <f t="shared" si="21"/>
        <v/>
      </c>
      <c r="U139" s="25" t="str">
        <f t="shared" si="26"/>
        <v/>
      </c>
      <c r="V139" s="25" t="str">
        <f t="shared" si="27"/>
        <v/>
      </c>
      <c r="W139" s="25" t="str">
        <f t="shared" si="28"/>
        <v/>
      </c>
      <c r="X139" s="142"/>
      <c r="Y139" s="142"/>
      <c r="Z139" s="139" t="str">
        <f t="shared" si="29"/>
        <v/>
      </c>
      <c r="AA139" s="160" t="str">
        <f t="shared" si="30"/>
        <v/>
      </c>
    </row>
    <row r="140" spans="1:27" x14ac:dyDescent="0.25">
      <c r="A140" s="103">
        <v>136</v>
      </c>
      <c r="B140" s="32"/>
      <c r="C140" s="138"/>
      <c r="D140" s="55" t="str">
        <f>IF(C140="","",INDEX('Dokumentation (schlagbezogen)'!C:C,MATCH(C140,'Dokumentation (schlagbezogen)'!B:B,0)))</f>
        <v/>
      </c>
      <c r="E140" s="55" t="str">
        <f>IF(C140="","",IF(INDEX('Dokumentation (schlagbezogen)'!D:D,MATCH(C140,'Dokumentation (schlagbezogen)'!B:B,0))="","k.A.",INDEX('Dokumentation (schlagbezogen)'!D:D,MATCH(C140,'Dokumentation (schlagbezogen)'!B:B,0))))</f>
        <v/>
      </c>
      <c r="F140" s="55" t="str">
        <f>IF(C140="","",IF(E140="k.A.","Wert nicht ermittelt!",INDEX('Dokumentation (schlagbezogen)'!E:E,MATCH(C140,'Dokumentation (schlagbezogen)'!B:B,0))))</f>
        <v/>
      </c>
      <c r="G140" s="55" t="str">
        <f t="shared" si="22"/>
        <v/>
      </c>
      <c r="H140" s="30"/>
      <c r="I140" s="131" t="str">
        <f>IF(C140="","",IF(INDEX(Flächenverzeichnis!F:F,MATCH(C140,Flächenverzeichnis!A:A,0))="",30,IF(INDEX('P-Bedarfsermittlung'!D:D,MATCH(C140,'P-Bedarfsermittlung'!B:B,0))="A",30,IF(INDEX('P-Bedarfsermittlung'!D:D,MATCH(C140,'P-Bedarfsermittlung'!B:B,0))="B",20,10))))</f>
        <v/>
      </c>
      <c r="J140" s="132"/>
      <c r="K140" s="32"/>
      <c r="L140" s="31"/>
      <c r="M140" s="27" t="str">
        <f>IF(L140="","",IF(INDEX(Düngemittel!$D:$D,MATCH(Düngemaßnahmen!L140,Düngemittel!$B:$B,0))="",0,INDEX(Düngemittel!$D:$D,MATCH(Düngemaßnahmen!L140,Düngemittel!$B:$B,0))))</f>
        <v/>
      </c>
      <c r="N140" s="27" t="str">
        <f>IF(L140="","",IF(INDEX(Düngemittel!$F:$F,MATCH(Düngemaßnahmen!L140,Düngemittel!$B:$B,0))="","k.A.",INDEX(Düngemittel!$F:$F,MATCH(Düngemaßnahmen!L140,Düngemittel!$B:$B,0))))</f>
        <v/>
      </c>
      <c r="O140" s="27" t="str">
        <f>IF(L140="","",IF(INDEX(Düngemittel!$E:$E,MATCH(Düngemaßnahmen!L140,Düngemittel!$B:$B,0))="","k.A.",INDEX(Düngemittel!$E:$E,MATCH(Düngemaßnahmen!L140,Düngemittel!$B:$B,0))))</f>
        <v/>
      </c>
      <c r="P140" s="27" t="str">
        <f>IF(L140="","",IF(INDEX(Düngemittel!$G:$G,MATCH(Düngemaßnahmen!L140,Düngemittel!$B:$B,0))="",0,INDEX(Düngemittel!$G:$G,MATCH(Düngemaßnahmen!L140,Düngemittel!$B:$B,0))))</f>
        <v/>
      </c>
      <c r="Q140" s="140" t="str">
        <f t="shared" si="23"/>
        <v/>
      </c>
      <c r="R140" s="141" t="str">
        <f t="shared" si="24"/>
        <v/>
      </c>
      <c r="S140" s="25" t="str">
        <f t="shared" si="25"/>
        <v/>
      </c>
      <c r="T140" s="25" t="str">
        <f t="shared" si="21"/>
        <v/>
      </c>
      <c r="U140" s="25" t="str">
        <f t="shared" si="26"/>
        <v/>
      </c>
      <c r="V140" s="25" t="str">
        <f t="shared" si="27"/>
        <v/>
      </c>
      <c r="W140" s="25" t="str">
        <f t="shared" si="28"/>
        <v/>
      </c>
      <c r="X140" s="142"/>
      <c r="Y140" s="142"/>
      <c r="Z140" s="139" t="str">
        <f t="shared" si="29"/>
        <v/>
      </c>
      <c r="AA140" s="160" t="str">
        <f t="shared" si="30"/>
        <v/>
      </c>
    </row>
    <row r="141" spans="1:27" x14ac:dyDescent="0.25">
      <c r="A141" s="103">
        <v>137</v>
      </c>
      <c r="B141" s="32"/>
      <c r="C141" s="138"/>
      <c r="D141" s="55" t="str">
        <f>IF(C141="","",INDEX('Dokumentation (schlagbezogen)'!C:C,MATCH(C141,'Dokumentation (schlagbezogen)'!B:B,0)))</f>
        <v/>
      </c>
      <c r="E141" s="55" t="str">
        <f>IF(C141="","",IF(INDEX('Dokumentation (schlagbezogen)'!D:D,MATCH(C141,'Dokumentation (schlagbezogen)'!B:B,0))="","k.A.",INDEX('Dokumentation (schlagbezogen)'!D:D,MATCH(C141,'Dokumentation (schlagbezogen)'!B:B,0))))</f>
        <v/>
      </c>
      <c r="F141" s="55" t="str">
        <f>IF(C141="","",IF(E141="k.A.","Wert nicht ermittelt!",INDEX('Dokumentation (schlagbezogen)'!E:E,MATCH(C141,'Dokumentation (schlagbezogen)'!B:B,0))))</f>
        <v/>
      </c>
      <c r="G141" s="55" t="str">
        <f t="shared" si="22"/>
        <v/>
      </c>
      <c r="H141" s="30"/>
      <c r="I141" s="131" t="str">
        <f>IF(C141="","",IF(INDEX(Flächenverzeichnis!F:F,MATCH(C141,Flächenverzeichnis!A:A,0))="",30,IF(INDEX('P-Bedarfsermittlung'!D:D,MATCH(C141,'P-Bedarfsermittlung'!B:B,0))="A",30,IF(INDEX('P-Bedarfsermittlung'!D:D,MATCH(C141,'P-Bedarfsermittlung'!B:B,0))="B",20,10))))</f>
        <v/>
      </c>
      <c r="J141" s="132"/>
      <c r="K141" s="32"/>
      <c r="L141" s="31"/>
      <c r="M141" s="27" t="str">
        <f>IF(L141="","",IF(INDEX(Düngemittel!$D:$D,MATCH(Düngemaßnahmen!L141,Düngemittel!$B:$B,0))="",0,INDEX(Düngemittel!$D:$D,MATCH(Düngemaßnahmen!L141,Düngemittel!$B:$B,0))))</f>
        <v/>
      </c>
      <c r="N141" s="27" t="str">
        <f>IF(L141="","",IF(INDEX(Düngemittel!$F:$F,MATCH(Düngemaßnahmen!L141,Düngemittel!$B:$B,0))="","k.A.",INDEX(Düngemittel!$F:$F,MATCH(Düngemaßnahmen!L141,Düngemittel!$B:$B,0))))</f>
        <v/>
      </c>
      <c r="O141" s="27" t="str">
        <f>IF(L141="","",IF(INDEX(Düngemittel!$E:$E,MATCH(Düngemaßnahmen!L141,Düngemittel!$B:$B,0))="","k.A.",INDEX(Düngemittel!$E:$E,MATCH(Düngemaßnahmen!L141,Düngemittel!$B:$B,0))))</f>
        <v/>
      </c>
      <c r="P141" s="27" t="str">
        <f>IF(L141="","",IF(INDEX(Düngemittel!$G:$G,MATCH(Düngemaßnahmen!L141,Düngemittel!$B:$B,0))="",0,INDEX(Düngemittel!$G:$G,MATCH(Düngemaßnahmen!L141,Düngemittel!$B:$B,0))))</f>
        <v/>
      </c>
      <c r="Q141" s="140" t="str">
        <f t="shared" si="23"/>
        <v/>
      </c>
      <c r="R141" s="141" t="str">
        <f t="shared" si="24"/>
        <v/>
      </c>
      <c r="S141" s="25" t="str">
        <f t="shared" si="25"/>
        <v/>
      </c>
      <c r="T141" s="25" t="str">
        <f t="shared" si="21"/>
        <v/>
      </c>
      <c r="U141" s="25" t="str">
        <f t="shared" si="26"/>
        <v/>
      </c>
      <c r="V141" s="25" t="str">
        <f t="shared" si="27"/>
        <v/>
      </c>
      <c r="W141" s="25" t="str">
        <f t="shared" si="28"/>
        <v/>
      </c>
      <c r="X141" s="142"/>
      <c r="Y141" s="142"/>
      <c r="Z141" s="139" t="str">
        <f t="shared" si="29"/>
        <v/>
      </c>
      <c r="AA141" s="160" t="str">
        <f t="shared" si="30"/>
        <v/>
      </c>
    </row>
    <row r="142" spans="1:27" x14ac:dyDescent="0.25">
      <c r="A142" s="103">
        <v>138</v>
      </c>
      <c r="B142" s="32"/>
      <c r="C142" s="138"/>
      <c r="D142" s="55" t="str">
        <f>IF(C142="","",INDEX('Dokumentation (schlagbezogen)'!C:C,MATCH(C142,'Dokumentation (schlagbezogen)'!B:B,0)))</f>
        <v/>
      </c>
      <c r="E142" s="55" t="str">
        <f>IF(C142="","",IF(INDEX('Dokumentation (schlagbezogen)'!D:D,MATCH(C142,'Dokumentation (schlagbezogen)'!B:B,0))="","k.A.",INDEX('Dokumentation (schlagbezogen)'!D:D,MATCH(C142,'Dokumentation (schlagbezogen)'!B:B,0))))</f>
        <v/>
      </c>
      <c r="F142" s="55" t="str">
        <f>IF(C142="","",IF(E142="k.A.","Wert nicht ermittelt!",INDEX('Dokumentation (schlagbezogen)'!E:E,MATCH(C142,'Dokumentation (schlagbezogen)'!B:B,0))))</f>
        <v/>
      </c>
      <c r="G142" s="55" t="str">
        <f t="shared" si="22"/>
        <v/>
      </c>
      <c r="H142" s="30"/>
      <c r="I142" s="131" t="str">
        <f>IF(C142="","",IF(INDEX(Flächenverzeichnis!F:F,MATCH(C142,Flächenverzeichnis!A:A,0))="",30,IF(INDEX('P-Bedarfsermittlung'!D:D,MATCH(C142,'P-Bedarfsermittlung'!B:B,0))="A",30,IF(INDEX('P-Bedarfsermittlung'!D:D,MATCH(C142,'P-Bedarfsermittlung'!B:B,0))="B",20,10))))</f>
        <v/>
      </c>
      <c r="J142" s="132"/>
      <c r="K142" s="32"/>
      <c r="L142" s="31"/>
      <c r="M142" s="27" t="str">
        <f>IF(L142="","",IF(INDEX(Düngemittel!$D:$D,MATCH(Düngemaßnahmen!L142,Düngemittel!$B:$B,0))="",0,INDEX(Düngemittel!$D:$D,MATCH(Düngemaßnahmen!L142,Düngemittel!$B:$B,0))))</f>
        <v/>
      </c>
      <c r="N142" s="27" t="str">
        <f>IF(L142="","",IF(INDEX(Düngemittel!$F:$F,MATCH(Düngemaßnahmen!L142,Düngemittel!$B:$B,0))="","k.A.",INDEX(Düngemittel!$F:$F,MATCH(Düngemaßnahmen!L142,Düngemittel!$B:$B,0))))</f>
        <v/>
      </c>
      <c r="O142" s="27" t="str">
        <f>IF(L142="","",IF(INDEX(Düngemittel!$E:$E,MATCH(Düngemaßnahmen!L142,Düngemittel!$B:$B,0))="","k.A.",INDEX(Düngemittel!$E:$E,MATCH(Düngemaßnahmen!L142,Düngemittel!$B:$B,0))))</f>
        <v/>
      </c>
      <c r="P142" s="27" t="str">
        <f>IF(L142="","",IF(INDEX(Düngemittel!$G:$G,MATCH(Düngemaßnahmen!L142,Düngemittel!$B:$B,0))="",0,INDEX(Düngemittel!$G:$G,MATCH(Düngemaßnahmen!L142,Düngemittel!$B:$B,0))))</f>
        <v/>
      </c>
      <c r="Q142" s="140" t="str">
        <f t="shared" si="23"/>
        <v/>
      </c>
      <c r="R142" s="141" t="str">
        <f t="shared" si="24"/>
        <v/>
      </c>
      <c r="S142" s="25" t="str">
        <f t="shared" si="25"/>
        <v/>
      </c>
      <c r="T142" s="25" t="str">
        <f t="shared" si="21"/>
        <v/>
      </c>
      <c r="U142" s="25" t="str">
        <f t="shared" si="26"/>
        <v/>
      </c>
      <c r="V142" s="25" t="str">
        <f t="shared" si="27"/>
        <v/>
      </c>
      <c r="W142" s="25" t="str">
        <f t="shared" si="28"/>
        <v/>
      </c>
      <c r="X142" s="142"/>
      <c r="Y142" s="142"/>
      <c r="Z142" s="139" t="str">
        <f t="shared" si="29"/>
        <v/>
      </c>
      <c r="AA142" s="160" t="str">
        <f t="shared" si="30"/>
        <v/>
      </c>
    </row>
    <row r="143" spans="1:27" x14ac:dyDescent="0.25">
      <c r="A143" s="103">
        <v>139</v>
      </c>
      <c r="B143" s="32"/>
      <c r="C143" s="138"/>
      <c r="D143" s="55" t="str">
        <f>IF(C143="","",INDEX('Dokumentation (schlagbezogen)'!C:C,MATCH(C143,'Dokumentation (schlagbezogen)'!B:B,0)))</f>
        <v/>
      </c>
      <c r="E143" s="55" t="str">
        <f>IF(C143="","",IF(INDEX('Dokumentation (schlagbezogen)'!D:D,MATCH(C143,'Dokumentation (schlagbezogen)'!B:B,0))="","k.A.",INDEX('Dokumentation (schlagbezogen)'!D:D,MATCH(C143,'Dokumentation (schlagbezogen)'!B:B,0))))</f>
        <v/>
      </c>
      <c r="F143" s="55" t="str">
        <f>IF(C143="","",IF(E143="k.A.","Wert nicht ermittelt!",INDEX('Dokumentation (schlagbezogen)'!E:E,MATCH(C143,'Dokumentation (schlagbezogen)'!B:B,0))))</f>
        <v/>
      </c>
      <c r="G143" s="55" t="str">
        <f t="shared" si="22"/>
        <v/>
      </c>
      <c r="H143" s="30"/>
      <c r="I143" s="131" t="str">
        <f>IF(C143="","",IF(INDEX(Flächenverzeichnis!F:F,MATCH(C143,Flächenverzeichnis!A:A,0))="",30,IF(INDEX('P-Bedarfsermittlung'!D:D,MATCH(C143,'P-Bedarfsermittlung'!B:B,0))="A",30,IF(INDEX('P-Bedarfsermittlung'!D:D,MATCH(C143,'P-Bedarfsermittlung'!B:B,0))="B",20,10))))</f>
        <v/>
      </c>
      <c r="J143" s="132"/>
      <c r="K143" s="32"/>
      <c r="L143" s="31"/>
      <c r="M143" s="27" t="str">
        <f>IF(L143="","",IF(INDEX(Düngemittel!$D:$D,MATCH(Düngemaßnahmen!L143,Düngemittel!$B:$B,0))="",0,INDEX(Düngemittel!$D:$D,MATCH(Düngemaßnahmen!L143,Düngemittel!$B:$B,0))))</f>
        <v/>
      </c>
      <c r="N143" s="27" t="str">
        <f>IF(L143="","",IF(INDEX(Düngemittel!$F:$F,MATCH(Düngemaßnahmen!L143,Düngemittel!$B:$B,0))="","k.A.",INDEX(Düngemittel!$F:$F,MATCH(Düngemaßnahmen!L143,Düngemittel!$B:$B,0))))</f>
        <v/>
      </c>
      <c r="O143" s="27" t="str">
        <f>IF(L143="","",IF(INDEX(Düngemittel!$E:$E,MATCH(Düngemaßnahmen!L143,Düngemittel!$B:$B,0))="","k.A.",INDEX(Düngemittel!$E:$E,MATCH(Düngemaßnahmen!L143,Düngemittel!$B:$B,0))))</f>
        <v/>
      </c>
      <c r="P143" s="27" t="str">
        <f>IF(L143="","",IF(INDEX(Düngemittel!$G:$G,MATCH(Düngemaßnahmen!L143,Düngemittel!$B:$B,0))="",0,INDEX(Düngemittel!$G:$G,MATCH(Düngemaßnahmen!L143,Düngemittel!$B:$B,0))))</f>
        <v/>
      </c>
      <c r="Q143" s="140" t="str">
        <f t="shared" si="23"/>
        <v/>
      </c>
      <c r="R143" s="141" t="str">
        <f t="shared" si="24"/>
        <v/>
      </c>
      <c r="S143" s="25" t="str">
        <f t="shared" si="25"/>
        <v/>
      </c>
      <c r="T143" s="25" t="str">
        <f t="shared" si="21"/>
        <v/>
      </c>
      <c r="U143" s="25" t="str">
        <f t="shared" si="26"/>
        <v/>
      </c>
      <c r="V143" s="25" t="str">
        <f t="shared" si="27"/>
        <v/>
      </c>
      <c r="W143" s="25" t="str">
        <f t="shared" si="28"/>
        <v/>
      </c>
      <c r="X143" s="142"/>
      <c r="Y143" s="142"/>
      <c r="Z143" s="139" t="str">
        <f t="shared" si="29"/>
        <v/>
      </c>
      <c r="AA143" s="160" t="str">
        <f t="shared" si="30"/>
        <v/>
      </c>
    </row>
    <row r="144" spans="1:27" x14ac:dyDescent="0.25">
      <c r="A144" s="103">
        <v>140</v>
      </c>
      <c r="B144" s="32"/>
      <c r="C144" s="138"/>
      <c r="D144" s="55" t="str">
        <f>IF(C144="","",INDEX('Dokumentation (schlagbezogen)'!C:C,MATCH(C144,'Dokumentation (schlagbezogen)'!B:B,0)))</f>
        <v/>
      </c>
      <c r="E144" s="55" t="str">
        <f>IF(C144="","",IF(INDEX('Dokumentation (schlagbezogen)'!D:D,MATCH(C144,'Dokumentation (schlagbezogen)'!B:B,0))="","k.A.",INDEX('Dokumentation (schlagbezogen)'!D:D,MATCH(C144,'Dokumentation (schlagbezogen)'!B:B,0))))</f>
        <v/>
      </c>
      <c r="F144" s="55" t="str">
        <f>IF(C144="","",IF(E144="k.A.","Wert nicht ermittelt!",INDEX('Dokumentation (schlagbezogen)'!E:E,MATCH(C144,'Dokumentation (schlagbezogen)'!B:B,0))))</f>
        <v/>
      </c>
      <c r="G144" s="55" t="str">
        <f t="shared" si="22"/>
        <v/>
      </c>
      <c r="H144" s="30"/>
      <c r="I144" s="131" t="str">
        <f>IF(C144="","",IF(INDEX(Flächenverzeichnis!F:F,MATCH(C144,Flächenverzeichnis!A:A,0))="",30,IF(INDEX('P-Bedarfsermittlung'!D:D,MATCH(C144,'P-Bedarfsermittlung'!B:B,0))="A",30,IF(INDEX('P-Bedarfsermittlung'!D:D,MATCH(C144,'P-Bedarfsermittlung'!B:B,0))="B",20,10))))</f>
        <v/>
      </c>
      <c r="J144" s="132"/>
      <c r="K144" s="32"/>
      <c r="L144" s="31"/>
      <c r="M144" s="27" t="str">
        <f>IF(L144="","",IF(INDEX(Düngemittel!$D:$D,MATCH(Düngemaßnahmen!L144,Düngemittel!$B:$B,0))="",0,INDEX(Düngemittel!$D:$D,MATCH(Düngemaßnahmen!L144,Düngemittel!$B:$B,0))))</f>
        <v/>
      </c>
      <c r="N144" s="27" t="str">
        <f>IF(L144="","",IF(INDEX(Düngemittel!$F:$F,MATCH(Düngemaßnahmen!L144,Düngemittel!$B:$B,0))="","k.A.",INDEX(Düngemittel!$F:$F,MATCH(Düngemaßnahmen!L144,Düngemittel!$B:$B,0))))</f>
        <v/>
      </c>
      <c r="O144" s="27" t="str">
        <f>IF(L144="","",IF(INDEX(Düngemittel!$E:$E,MATCH(Düngemaßnahmen!L144,Düngemittel!$B:$B,0))="","k.A.",INDEX(Düngemittel!$E:$E,MATCH(Düngemaßnahmen!L144,Düngemittel!$B:$B,0))))</f>
        <v/>
      </c>
      <c r="P144" s="27" t="str">
        <f>IF(L144="","",IF(INDEX(Düngemittel!$G:$G,MATCH(Düngemaßnahmen!L144,Düngemittel!$B:$B,0))="",0,INDEX(Düngemittel!$G:$G,MATCH(Düngemaßnahmen!L144,Düngemittel!$B:$B,0))))</f>
        <v/>
      </c>
      <c r="Q144" s="140" t="str">
        <f t="shared" si="23"/>
        <v/>
      </c>
      <c r="R144" s="141" t="str">
        <f t="shared" si="24"/>
        <v/>
      </c>
      <c r="S144" s="25" t="str">
        <f t="shared" si="25"/>
        <v/>
      </c>
      <c r="T144" s="25" t="str">
        <f t="shared" si="21"/>
        <v/>
      </c>
      <c r="U144" s="25" t="str">
        <f t="shared" si="26"/>
        <v/>
      </c>
      <c r="V144" s="25" t="str">
        <f t="shared" si="27"/>
        <v/>
      </c>
      <c r="W144" s="25" t="str">
        <f t="shared" si="28"/>
        <v/>
      </c>
      <c r="X144" s="142"/>
      <c r="Y144" s="142"/>
      <c r="Z144" s="139" t="str">
        <f t="shared" si="29"/>
        <v/>
      </c>
      <c r="AA144" s="160" t="str">
        <f t="shared" si="30"/>
        <v/>
      </c>
    </row>
    <row r="145" spans="1:27" x14ac:dyDescent="0.25">
      <c r="A145" s="103">
        <v>141</v>
      </c>
      <c r="B145" s="32"/>
      <c r="C145" s="138"/>
      <c r="D145" s="55" t="str">
        <f>IF(C145="","",INDEX('Dokumentation (schlagbezogen)'!C:C,MATCH(C145,'Dokumentation (schlagbezogen)'!B:B,0)))</f>
        <v/>
      </c>
      <c r="E145" s="55" t="str">
        <f>IF(C145="","",IF(INDEX('Dokumentation (schlagbezogen)'!D:D,MATCH(C145,'Dokumentation (schlagbezogen)'!B:B,0))="","k.A.",INDEX('Dokumentation (schlagbezogen)'!D:D,MATCH(C145,'Dokumentation (schlagbezogen)'!B:B,0))))</f>
        <v/>
      </c>
      <c r="F145" s="55" t="str">
        <f>IF(C145="","",IF(E145="k.A.","Wert nicht ermittelt!",INDEX('Dokumentation (schlagbezogen)'!E:E,MATCH(C145,'Dokumentation (schlagbezogen)'!B:B,0))))</f>
        <v/>
      </c>
      <c r="G145" s="55" t="str">
        <f t="shared" si="22"/>
        <v/>
      </c>
      <c r="H145" s="30"/>
      <c r="I145" s="131" t="str">
        <f>IF(C145="","",IF(INDEX(Flächenverzeichnis!F:F,MATCH(C145,Flächenverzeichnis!A:A,0))="",30,IF(INDEX('P-Bedarfsermittlung'!D:D,MATCH(C145,'P-Bedarfsermittlung'!B:B,0))="A",30,IF(INDEX('P-Bedarfsermittlung'!D:D,MATCH(C145,'P-Bedarfsermittlung'!B:B,0))="B",20,10))))</f>
        <v/>
      </c>
      <c r="J145" s="132"/>
      <c r="K145" s="32"/>
      <c r="L145" s="31"/>
      <c r="M145" s="27" t="str">
        <f>IF(L145="","",IF(INDEX(Düngemittel!$D:$D,MATCH(Düngemaßnahmen!L145,Düngemittel!$B:$B,0))="",0,INDEX(Düngemittel!$D:$D,MATCH(Düngemaßnahmen!L145,Düngemittel!$B:$B,0))))</f>
        <v/>
      </c>
      <c r="N145" s="27" t="str">
        <f>IF(L145="","",IF(INDEX(Düngemittel!$F:$F,MATCH(Düngemaßnahmen!L145,Düngemittel!$B:$B,0))="","k.A.",INDEX(Düngemittel!$F:$F,MATCH(Düngemaßnahmen!L145,Düngemittel!$B:$B,0))))</f>
        <v/>
      </c>
      <c r="O145" s="27" t="str">
        <f>IF(L145="","",IF(INDEX(Düngemittel!$E:$E,MATCH(Düngemaßnahmen!L145,Düngemittel!$B:$B,0))="","k.A.",INDEX(Düngemittel!$E:$E,MATCH(Düngemaßnahmen!L145,Düngemittel!$B:$B,0))))</f>
        <v/>
      </c>
      <c r="P145" s="27" t="str">
        <f>IF(L145="","",IF(INDEX(Düngemittel!$G:$G,MATCH(Düngemaßnahmen!L145,Düngemittel!$B:$B,0))="",0,INDEX(Düngemittel!$G:$G,MATCH(Düngemaßnahmen!L145,Düngemittel!$B:$B,0))))</f>
        <v/>
      </c>
      <c r="Q145" s="140" t="str">
        <f t="shared" si="23"/>
        <v/>
      </c>
      <c r="R145" s="141" t="str">
        <f t="shared" si="24"/>
        <v/>
      </c>
      <c r="S145" s="25" t="str">
        <f t="shared" si="25"/>
        <v/>
      </c>
      <c r="T145" s="25" t="str">
        <f t="shared" si="21"/>
        <v/>
      </c>
      <c r="U145" s="25" t="str">
        <f t="shared" si="26"/>
        <v/>
      </c>
      <c r="V145" s="25" t="str">
        <f t="shared" si="27"/>
        <v/>
      </c>
      <c r="W145" s="25" t="str">
        <f t="shared" si="28"/>
        <v/>
      </c>
      <c r="X145" s="142"/>
      <c r="Y145" s="142"/>
      <c r="Z145" s="139" t="str">
        <f t="shared" si="29"/>
        <v/>
      </c>
      <c r="AA145" s="160" t="str">
        <f t="shared" si="30"/>
        <v/>
      </c>
    </row>
    <row r="146" spans="1:27" x14ac:dyDescent="0.25">
      <c r="A146" s="103">
        <v>142</v>
      </c>
      <c r="B146" s="32"/>
      <c r="C146" s="138"/>
      <c r="D146" s="55" t="str">
        <f>IF(C146="","",INDEX('Dokumentation (schlagbezogen)'!C:C,MATCH(C146,'Dokumentation (schlagbezogen)'!B:B,0)))</f>
        <v/>
      </c>
      <c r="E146" s="55" t="str">
        <f>IF(C146="","",IF(INDEX('Dokumentation (schlagbezogen)'!D:D,MATCH(C146,'Dokumentation (schlagbezogen)'!B:B,0))="","k.A.",INDEX('Dokumentation (schlagbezogen)'!D:D,MATCH(C146,'Dokumentation (schlagbezogen)'!B:B,0))))</f>
        <v/>
      </c>
      <c r="F146" s="55" t="str">
        <f>IF(C146="","",IF(E146="k.A.","Wert nicht ermittelt!",INDEX('Dokumentation (schlagbezogen)'!E:E,MATCH(C146,'Dokumentation (schlagbezogen)'!B:B,0))))</f>
        <v/>
      </c>
      <c r="G146" s="55" t="str">
        <f t="shared" si="22"/>
        <v/>
      </c>
      <c r="H146" s="30"/>
      <c r="I146" s="131" t="str">
        <f>IF(C146="","",IF(INDEX(Flächenverzeichnis!F:F,MATCH(C146,Flächenverzeichnis!A:A,0))="",30,IF(INDEX('P-Bedarfsermittlung'!D:D,MATCH(C146,'P-Bedarfsermittlung'!B:B,0))="A",30,IF(INDEX('P-Bedarfsermittlung'!D:D,MATCH(C146,'P-Bedarfsermittlung'!B:B,0))="B",20,10))))</f>
        <v/>
      </c>
      <c r="J146" s="132"/>
      <c r="K146" s="32"/>
      <c r="L146" s="31"/>
      <c r="M146" s="27" t="str">
        <f>IF(L146="","",IF(INDEX(Düngemittel!$D:$D,MATCH(Düngemaßnahmen!L146,Düngemittel!$B:$B,0))="",0,INDEX(Düngemittel!$D:$D,MATCH(Düngemaßnahmen!L146,Düngemittel!$B:$B,0))))</f>
        <v/>
      </c>
      <c r="N146" s="27" t="str">
        <f>IF(L146="","",IF(INDEX(Düngemittel!$F:$F,MATCH(Düngemaßnahmen!L146,Düngemittel!$B:$B,0))="","k.A.",INDEX(Düngemittel!$F:$F,MATCH(Düngemaßnahmen!L146,Düngemittel!$B:$B,0))))</f>
        <v/>
      </c>
      <c r="O146" s="27" t="str">
        <f>IF(L146="","",IF(INDEX(Düngemittel!$E:$E,MATCH(Düngemaßnahmen!L146,Düngemittel!$B:$B,0))="","k.A.",INDEX(Düngemittel!$E:$E,MATCH(Düngemaßnahmen!L146,Düngemittel!$B:$B,0))))</f>
        <v/>
      </c>
      <c r="P146" s="27" t="str">
        <f>IF(L146="","",IF(INDEX(Düngemittel!$G:$G,MATCH(Düngemaßnahmen!L146,Düngemittel!$B:$B,0))="",0,INDEX(Düngemittel!$G:$G,MATCH(Düngemaßnahmen!L146,Düngemittel!$B:$B,0))))</f>
        <v/>
      </c>
      <c r="Q146" s="140" t="str">
        <f t="shared" si="23"/>
        <v/>
      </c>
      <c r="R146" s="141" t="str">
        <f t="shared" si="24"/>
        <v/>
      </c>
      <c r="S146" s="25" t="str">
        <f t="shared" si="25"/>
        <v/>
      </c>
      <c r="T146" s="25" t="str">
        <f t="shared" si="21"/>
        <v/>
      </c>
      <c r="U146" s="25" t="str">
        <f t="shared" si="26"/>
        <v/>
      </c>
      <c r="V146" s="25" t="str">
        <f t="shared" si="27"/>
        <v/>
      </c>
      <c r="W146" s="25" t="str">
        <f t="shared" si="28"/>
        <v/>
      </c>
      <c r="X146" s="142"/>
      <c r="Y146" s="142"/>
      <c r="Z146" s="139" t="str">
        <f t="shared" si="29"/>
        <v/>
      </c>
      <c r="AA146" s="160" t="str">
        <f t="shared" si="30"/>
        <v/>
      </c>
    </row>
    <row r="147" spans="1:27" x14ac:dyDescent="0.25">
      <c r="A147" s="103">
        <v>143</v>
      </c>
      <c r="B147" s="32"/>
      <c r="C147" s="138"/>
      <c r="D147" s="55" t="str">
        <f>IF(C147="","",INDEX('Dokumentation (schlagbezogen)'!C:C,MATCH(C147,'Dokumentation (schlagbezogen)'!B:B,0)))</f>
        <v/>
      </c>
      <c r="E147" s="55" t="str">
        <f>IF(C147="","",IF(INDEX('Dokumentation (schlagbezogen)'!D:D,MATCH(C147,'Dokumentation (schlagbezogen)'!B:B,0))="","k.A.",INDEX('Dokumentation (schlagbezogen)'!D:D,MATCH(C147,'Dokumentation (schlagbezogen)'!B:B,0))))</f>
        <v/>
      </c>
      <c r="F147" s="55" t="str">
        <f>IF(C147="","",IF(E147="k.A.","Wert nicht ermittelt!",INDEX('Dokumentation (schlagbezogen)'!E:E,MATCH(C147,'Dokumentation (schlagbezogen)'!B:B,0))))</f>
        <v/>
      </c>
      <c r="G147" s="55" t="str">
        <f t="shared" si="22"/>
        <v/>
      </c>
      <c r="H147" s="30"/>
      <c r="I147" s="131" t="str">
        <f>IF(C147="","",IF(INDEX(Flächenverzeichnis!F:F,MATCH(C147,Flächenverzeichnis!A:A,0))="",30,IF(INDEX('P-Bedarfsermittlung'!D:D,MATCH(C147,'P-Bedarfsermittlung'!B:B,0))="A",30,IF(INDEX('P-Bedarfsermittlung'!D:D,MATCH(C147,'P-Bedarfsermittlung'!B:B,0))="B",20,10))))</f>
        <v/>
      </c>
      <c r="J147" s="132"/>
      <c r="K147" s="32"/>
      <c r="L147" s="31"/>
      <c r="M147" s="27" t="str">
        <f>IF(L147="","",IF(INDEX(Düngemittel!$D:$D,MATCH(Düngemaßnahmen!L147,Düngemittel!$B:$B,0))="",0,INDEX(Düngemittel!$D:$D,MATCH(Düngemaßnahmen!L147,Düngemittel!$B:$B,0))))</f>
        <v/>
      </c>
      <c r="N147" s="27" t="str">
        <f>IF(L147="","",IF(INDEX(Düngemittel!$F:$F,MATCH(Düngemaßnahmen!L147,Düngemittel!$B:$B,0))="","k.A.",INDEX(Düngemittel!$F:$F,MATCH(Düngemaßnahmen!L147,Düngemittel!$B:$B,0))))</f>
        <v/>
      </c>
      <c r="O147" s="27" t="str">
        <f>IF(L147="","",IF(INDEX(Düngemittel!$E:$E,MATCH(Düngemaßnahmen!L147,Düngemittel!$B:$B,0))="","k.A.",INDEX(Düngemittel!$E:$E,MATCH(Düngemaßnahmen!L147,Düngemittel!$B:$B,0))))</f>
        <v/>
      </c>
      <c r="P147" s="27" t="str">
        <f>IF(L147="","",IF(INDEX(Düngemittel!$G:$G,MATCH(Düngemaßnahmen!L147,Düngemittel!$B:$B,0))="",0,INDEX(Düngemittel!$G:$G,MATCH(Düngemaßnahmen!L147,Düngemittel!$B:$B,0))))</f>
        <v/>
      </c>
      <c r="Q147" s="140" t="str">
        <f t="shared" si="23"/>
        <v/>
      </c>
      <c r="R147" s="141" t="str">
        <f t="shared" si="24"/>
        <v/>
      </c>
      <c r="S147" s="25" t="str">
        <f t="shared" si="25"/>
        <v/>
      </c>
      <c r="T147" s="25" t="str">
        <f t="shared" si="21"/>
        <v/>
      </c>
      <c r="U147" s="25" t="str">
        <f t="shared" si="26"/>
        <v/>
      </c>
      <c r="V147" s="25" t="str">
        <f t="shared" si="27"/>
        <v/>
      </c>
      <c r="W147" s="25" t="str">
        <f t="shared" si="28"/>
        <v/>
      </c>
      <c r="X147" s="142"/>
      <c r="Y147" s="142"/>
      <c r="Z147" s="139" t="str">
        <f t="shared" si="29"/>
        <v/>
      </c>
      <c r="AA147" s="160" t="str">
        <f t="shared" si="30"/>
        <v/>
      </c>
    </row>
    <row r="148" spans="1:27" x14ac:dyDescent="0.25">
      <c r="A148" s="103">
        <v>144</v>
      </c>
      <c r="B148" s="32"/>
      <c r="C148" s="138"/>
      <c r="D148" s="55" t="str">
        <f>IF(C148="","",INDEX('Dokumentation (schlagbezogen)'!C:C,MATCH(C148,'Dokumentation (schlagbezogen)'!B:B,0)))</f>
        <v/>
      </c>
      <c r="E148" s="55" t="str">
        <f>IF(C148="","",IF(INDEX('Dokumentation (schlagbezogen)'!D:D,MATCH(C148,'Dokumentation (schlagbezogen)'!B:B,0))="","k.A.",INDEX('Dokumentation (schlagbezogen)'!D:D,MATCH(C148,'Dokumentation (schlagbezogen)'!B:B,0))))</f>
        <v/>
      </c>
      <c r="F148" s="55" t="str">
        <f>IF(C148="","",IF(E148="k.A.","Wert nicht ermittelt!",INDEX('Dokumentation (schlagbezogen)'!E:E,MATCH(C148,'Dokumentation (schlagbezogen)'!B:B,0))))</f>
        <v/>
      </c>
      <c r="G148" s="55" t="str">
        <f t="shared" si="22"/>
        <v/>
      </c>
      <c r="H148" s="30"/>
      <c r="I148" s="131" t="str">
        <f>IF(C148="","",IF(INDEX(Flächenverzeichnis!F:F,MATCH(C148,Flächenverzeichnis!A:A,0))="",30,IF(INDEX('P-Bedarfsermittlung'!D:D,MATCH(C148,'P-Bedarfsermittlung'!B:B,0))="A",30,IF(INDEX('P-Bedarfsermittlung'!D:D,MATCH(C148,'P-Bedarfsermittlung'!B:B,0))="B",20,10))))</f>
        <v/>
      </c>
      <c r="J148" s="132"/>
      <c r="K148" s="32"/>
      <c r="L148" s="31"/>
      <c r="M148" s="27" t="str">
        <f>IF(L148="","",IF(INDEX(Düngemittel!$D:$D,MATCH(Düngemaßnahmen!L148,Düngemittel!$B:$B,0))="",0,INDEX(Düngemittel!$D:$D,MATCH(Düngemaßnahmen!L148,Düngemittel!$B:$B,0))))</f>
        <v/>
      </c>
      <c r="N148" s="27" t="str">
        <f>IF(L148="","",IF(INDEX(Düngemittel!$F:$F,MATCH(Düngemaßnahmen!L148,Düngemittel!$B:$B,0))="","k.A.",INDEX(Düngemittel!$F:$F,MATCH(Düngemaßnahmen!L148,Düngemittel!$B:$B,0))))</f>
        <v/>
      </c>
      <c r="O148" s="27" t="str">
        <f>IF(L148="","",IF(INDEX(Düngemittel!$E:$E,MATCH(Düngemaßnahmen!L148,Düngemittel!$B:$B,0))="","k.A.",INDEX(Düngemittel!$E:$E,MATCH(Düngemaßnahmen!L148,Düngemittel!$B:$B,0))))</f>
        <v/>
      </c>
      <c r="P148" s="27" t="str">
        <f>IF(L148="","",IF(INDEX(Düngemittel!$G:$G,MATCH(Düngemaßnahmen!L148,Düngemittel!$B:$B,0))="",0,INDEX(Düngemittel!$G:$G,MATCH(Düngemaßnahmen!L148,Düngemittel!$B:$B,0))))</f>
        <v/>
      </c>
      <c r="Q148" s="140" t="str">
        <f t="shared" si="23"/>
        <v/>
      </c>
      <c r="R148" s="141" t="str">
        <f t="shared" si="24"/>
        <v/>
      </c>
      <c r="S148" s="25" t="str">
        <f t="shared" si="25"/>
        <v/>
      </c>
      <c r="T148" s="25" t="str">
        <f t="shared" si="21"/>
        <v/>
      </c>
      <c r="U148" s="25" t="str">
        <f t="shared" si="26"/>
        <v/>
      </c>
      <c r="V148" s="25" t="str">
        <f t="shared" si="27"/>
        <v/>
      </c>
      <c r="W148" s="25" t="str">
        <f t="shared" si="28"/>
        <v/>
      </c>
      <c r="X148" s="142"/>
      <c r="Y148" s="142"/>
      <c r="Z148" s="139" t="str">
        <f t="shared" si="29"/>
        <v/>
      </c>
      <c r="AA148" s="160" t="str">
        <f t="shared" si="30"/>
        <v/>
      </c>
    </row>
    <row r="149" spans="1:27" x14ac:dyDescent="0.25">
      <c r="A149" s="103">
        <v>145</v>
      </c>
      <c r="B149" s="32"/>
      <c r="C149" s="138"/>
      <c r="D149" s="55" t="str">
        <f>IF(C149="","",INDEX('Dokumentation (schlagbezogen)'!C:C,MATCH(C149,'Dokumentation (schlagbezogen)'!B:B,0)))</f>
        <v/>
      </c>
      <c r="E149" s="55" t="str">
        <f>IF(C149="","",IF(INDEX('Dokumentation (schlagbezogen)'!D:D,MATCH(C149,'Dokumentation (schlagbezogen)'!B:B,0))="","k.A.",INDEX('Dokumentation (schlagbezogen)'!D:D,MATCH(C149,'Dokumentation (schlagbezogen)'!B:B,0))))</f>
        <v/>
      </c>
      <c r="F149" s="55" t="str">
        <f>IF(C149="","",IF(E149="k.A.","Wert nicht ermittelt!",INDEX('Dokumentation (schlagbezogen)'!E:E,MATCH(C149,'Dokumentation (schlagbezogen)'!B:B,0))))</f>
        <v/>
      </c>
      <c r="G149" s="55" t="str">
        <f t="shared" si="22"/>
        <v/>
      </c>
      <c r="H149" s="30"/>
      <c r="I149" s="131" t="str">
        <f>IF(C149="","",IF(INDEX(Flächenverzeichnis!F:F,MATCH(C149,Flächenverzeichnis!A:A,0))="",30,IF(INDEX('P-Bedarfsermittlung'!D:D,MATCH(C149,'P-Bedarfsermittlung'!B:B,0))="A",30,IF(INDEX('P-Bedarfsermittlung'!D:D,MATCH(C149,'P-Bedarfsermittlung'!B:B,0))="B",20,10))))</f>
        <v/>
      </c>
      <c r="J149" s="132"/>
      <c r="K149" s="32"/>
      <c r="L149" s="31"/>
      <c r="M149" s="27" t="str">
        <f>IF(L149="","",IF(INDEX(Düngemittel!$D:$D,MATCH(Düngemaßnahmen!L149,Düngemittel!$B:$B,0))="",0,INDEX(Düngemittel!$D:$D,MATCH(Düngemaßnahmen!L149,Düngemittel!$B:$B,0))))</f>
        <v/>
      </c>
      <c r="N149" s="27" t="str">
        <f>IF(L149="","",IF(INDEX(Düngemittel!$F:$F,MATCH(Düngemaßnahmen!L149,Düngemittel!$B:$B,0))="","k.A.",INDEX(Düngemittel!$F:$F,MATCH(Düngemaßnahmen!L149,Düngemittel!$B:$B,0))))</f>
        <v/>
      </c>
      <c r="O149" s="27" t="str">
        <f>IF(L149="","",IF(INDEX(Düngemittel!$E:$E,MATCH(Düngemaßnahmen!L149,Düngemittel!$B:$B,0))="","k.A.",INDEX(Düngemittel!$E:$E,MATCH(Düngemaßnahmen!L149,Düngemittel!$B:$B,0))))</f>
        <v/>
      </c>
      <c r="P149" s="27" t="str">
        <f>IF(L149="","",IF(INDEX(Düngemittel!$G:$G,MATCH(Düngemaßnahmen!L149,Düngemittel!$B:$B,0))="",0,INDEX(Düngemittel!$G:$G,MATCH(Düngemaßnahmen!L149,Düngemittel!$B:$B,0))))</f>
        <v/>
      </c>
      <c r="Q149" s="140" t="str">
        <f t="shared" si="23"/>
        <v/>
      </c>
      <c r="R149" s="141" t="str">
        <f t="shared" si="24"/>
        <v/>
      </c>
      <c r="S149" s="25" t="str">
        <f t="shared" si="25"/>
        <v/>
      </c>
      <c r="T149" s="25" t="str">
        <f t="shared" si="21"/>
        <v/>
      </c>
      <c r="U149" s="25" t="str">
        <f t="shared" si="26"/>
        <v/>
      </c>
      <c r="V149" s="25" t="str">
        <f t="shared" si="27"/>
        <v/>
      </c>
      <c r="W149" s="25" t="str">
        <f t="shared" si="28"/>
        <v/>
      </c>
      <c r="X149" s="142"/>
      <c r="Y149" s="142"/>
      <c r="Z149" s="139" t="str">
        <f t="shared" si="29"/>
        <v/>
      </c>
      <c r="AA149" s="160" t="str">
        <f t="shared" si="30"/>
        <v/>
      </c>
    </row>
    <row r="150" spans="1:27" x14ac:dyDescent="0.25">
      <c r="A150" s="103">
        <v>146</v>
      </c>
      <c r="B150" s="32"/>
      <c r="C150" s="138"/>
      <c r="D150" s="55" t="str">
        <f>IF(C150="","",INDEX('Dokumentation (schlagbezogen)'!C:C,MATCH(C150,'Dokumentation (schlagbezogen)'!B:B,0)))</f>
        <v/>
      </c>
      <c r="E150" s="55" t="str">
        <f>IF(C150="","",IF(INDEX('Dokumentation (schlagbezogen)'!D:D,MATCH(C150,'Dokumentation (schlagbezogen)'!B:B,0))="","k.A.",INDEX('Dokumentation (schlagbezogen)'!D:D,MATCH(C150,'Dokumentation (schlagbezogen)'!B:B,0))))</f>
        <v/>
      </c>
      <c r="F150" s="55" t="str">
        <f>IF(C150="","",IF(E150="k.A.","Wert nicht ermittelt!",INDEX('Dokumentation (schlagbezogen)'!E:E,MATCH(C150,'Dokumentation (schlagbezogen)'!B:B,0))))</f>
        <v/>
      </c>
      <c r="G150" s="55" t="str">
        <f t="shared" si="22"/>
        <v/>
      </c>
      <c r="H150" s="30"/>
      <c r="I150" s="131" t="str">
        <f>IF(C150="","",IF(INDEX(Flächenverzeichnis!F:F,MATCH(C150,Flächenverzeichnis!A:A,0))="",30,IF(INDEX('P-Bedarfsermittlung'!D:D,MATCH(C150,'P-Bedarfsermittlung'!B:B,0))="A",30,IF(INDEX('P-Bedarfsermittlung'!D:D,MATCH(C150,'P-Bedarfsermittlung'!B:B,0))="B",20,10))))</f>
        <v/>
      </c>
      <c r="J150" s="132"/>
      <c r="K150" s="32"/>
      <c r="L150" s="31"/>
      <c r="M150" s="27" t="str">
        <f>IF(L150="","",IF(INDEX(Düngemittel!$D:$D,MATCH(Düngemaßnahmen!L150,Düngemittel!$B:$B,0))="",0,INDEX(Düngemittel!$D:$D,MATCH(Düngemaßnahmen!L150,Düngemittel!$B:$B,0))))</f>
        <v/>
      </c>
      <c r="N150" s="27" t="str">
        <f>IF(L150="","",IF(INDEX(Düngemittel!$F:$F,MATCH(Düngemaßnahmen!L150,Düngemittel!$B:$B,0))="","k.A.",INDEX(Düngemittel!$F:$F,MATCH(Düngemaßnahmen!L150,Düngemittel!$B:$B,0))))</f>
        <v/>
      </c>
      <c r="O150" s="27" t="str">
        <f>IF(L150="","",IF(INDEX(Düngemittel!$E:$E,MATCH(Düngemaßnahmen!L150,Düngemittel!$B:$B,0))="","k.A.",INDEX(Düngemittel!$E:$E,MATCH(Düngemaßnahmen!L150,Düngemittel!$B:$B,0))))</f>
        <v/>
      </c>
      <c r="P150" s="27" t="str">
        <f>IF(L150="","",IF(INDEX(Düngemittel!$G:$G,MATCH(Düngemaßnahmen!L150,Düngemittel!$B:$B,0))="",0,INDEX(Düngemittel!$G:$G,MATCH(Düngemaßnahmen!L150,Düngemittel!$B:$B,0))))</f>
        <v/>
      </c>
      <c r="Q150" s="140" t="str">
        <f t="shared" si="23"/>
        <v/>
      </c>
      <c r="R150" s="141" t="str">
        <f t="shared" si="24"/>
        <v/>
      </c>
      <c r="S150" s="25" t="str">
        <f t="shared" si="25"/>
        <v/>
      </c>
      <c r="T150" s="25" t="str">
        <f t="shared" si="21"/>
        <v/>
      </c>
      <c r="U150" s="25" t="str">
        <f t="shared" si="26"/>
        <v/>
      </c>
      <c r="V150" s="25" t="str">
        <f t="shared" si="27"/>
        <v/>
      </c>
      <c r="W150" s="25" t="str">
        <f t="shared" si="28"/>
        <v/>
      </c>
      <c r="X150" s="142"/>
      <c r="Y150" s="142"/>
      <c r="Z150" s="139" t="str">
        <f t="shared" si="29"/>
        <v/>
      </c>
      <c r="AA150" s="160" t="str">
        <f t="shared" si="30"/>
        <v/>
      </c>
    </row>
    <row r="151" spans="1:27" x14ac:dyDescent="0.25">
      <c r="A151" s="103">
        <v>147</v>
      </c>
      <c r="B151" s="32"/>
      <c r="C151" s="138"/>
      <c r="D151" s="55" t="str">
        <f>IF(C151="","",INDEX('Dokumentation (schlagbezogen)'!C:C,MATCH(C151,'Dokumentation (schlagbezogen)'!B:B,0)))</f>
        <v/>
      </c>
      <c r="E151" s="55" t="str">
        <f>IF(C151="","",IF(INDEX('Dokumentation (schlagbezogen)'!D:D,MATCH(C151,'Dokumentation (schlagbezogen)'!B:B,0))="","k.A.",INDEX('Dokumentation (schlagbezogen)'!D:D,MATCH(C151,'Dokumentation (schlagbezogen)'!B:B,0))))</f>
        <v/>
      </c>
      <c r="F151" s="55" t="str">
        <f>IF(C151="","",IF(E151="k.A.","Wert nicht ermittelt!",INDEX('Dokumentation (schlagbezogen)'!E:E,MATCH(C151,'Dokumentation (schlagbezogen)'!B:B,0))))</f>
        <v/>
      </c>
      <c r="G151" s="55" t="str">
        <f t="shared" si="22"/>
        <v/>
      </c>
      <c r="H151" s="30"/>
      <c r="I151" s="131" t="str">
        <f>IF(C151="","",IF(INDEX(Flächenverzeichnis!F:F,MATCH(C151,Flächenverzeichnis!A:A,0))="",30,IF(INDEX('P-Bedarfsermittlung'!D:D,MATCH(C151,'P-Bedarfsermittlung'!B:B,0))="A",30,IF(INDEX('P-Bedarfsermittlung'!D:D,MATCH(C151,'P-Bedarfsermittlung'!B:B,0))="B",20,10))))</f>
        <v/>
      </c>
      <c r="J151" s="132"/>
      <c r="K151" s="32"/>
      <c r="L151" s="31"/>
      <c r="M151" s="27" t="str">
        <f>IF(L151="","",IF(INDEX(Düngemittel!$D:$D,MATCH(Düngemaßnahmen!L151,Düngemittel!$B:$B,0))="",0,INDEX(Düngemittel!$D:$D,MATCH(Düngemaßnahmen!L151,Düngemittel!$B:$B,0))))</f>
        <v/>
      </c>
      <c r="N151" s="27" t="str">
        <f>IF(L151="","",IF(INDEX(Düngemittel!$F:$F,MATCH(Düngemaßnahmen!L151,Düngemittel!$B:$B,0))="","k.A.",INDEX(Düngemittel!$F:$F,MATCH(Düngemaßnahmen!L151,Düngemittel!$B:$B,0))))</f>
        <v/>
      </c>
      <c r="O151" s="27" t="str">
        <f>IF(L151="","",IF(INDEX(Düngemittel!$E:$E,MATCH(Düngemaßnahmen!L151,Düngemittel!$B:$B,0))="","k.A.",INDEX(Düngemittel!$E:$E,MATCH(Düngemaßnahmen!L151,Düngemittel!$B:$B,0))))</f>
        <v/>
      </c>
      <c r="P151" s="27" t="str">
        <f>IF(L151="","",IF(INDEX(Düngemittel!$G:$G,MATCH(Düngemaßnahmen!L151,Düngemittel!$B:$B,0))="",0,INDEX(Düngemittel!$G:$G,MATCH(Düngemaßnahmen!L151,Düngemittel!$B:$B,0))))</f>
        <v/>
      </c>
      <c r="Q151" s="140" t="str">
        <f t="shared" si="23"/>
        <v/>
      </c>
      <c r="R151" s="141" t="str">
        <f t="shared" si="24"/>
        <v/>
      </c>
      <c r="S151" s="25" t="str">
        <f t="shared" si="25"/>
        <v/>
      </c>
      <c r="T151" s="25" t="str">
        <f t="shared" si="21"/>
        <v/>
      </c>
      <c r="U151" s="25" t="str">
        <f t="shared" si="26"/>
        <v/>
      </c>
      <c r="V151" s="25" t="str">
        <f t="shared" si="27"/>
        <v/>
      </c>
      <c r="W151" s="25" t="str">
        <f t="shared" si="28"/>
        <v/>
      </c>
      <c r="X151" s="142"/>
      <c r="Y151" s="142"/>
      <c r="Z151" s="139" t="str">
        <f t="shared" si="29"/>
        <v/>
      </c>
      <c r="AA151" s="160" t="str">
        <f t="shared" si="30"/>
        <v/>
      </c>
    </row>
    <row r="152" spans="1:27" x14ac:dyDescent="0.25">
      <c r="A152" s="103">
        <v>148</v>
      </c>
      <c r="B152" s="32"/>
      <c r="C152" s="138"/>
      <c r="D152" s="55" t="str">
        <f>IF(C152="","",INDEX('Dokumentation (schlagbezogen)'!C:C,MATCH(C152,'Dokumentation (schlagbezogen)'!B:B,0)))</f>
        <v/>
      </c>
      <c r="E152" s="55" t="str">
        <f>IF(C152="","",IF(INDEX('Dokumentation (schlagbezogen)'!D:D,MATCH(C152,'Dokumentation (schlagbezogen)'!B:B,0))="","k.A.",INDEX('Dokumentation (schlagbezogen)'!D:D,MATCH(C152,'Dokumentation (schlagbezogen)'!B:B,0))))</f>
        <v/>
      </c>
      <c r="F152" s="55" t="str">
        <f>IF(C152="","",IF(E152="k.A.","Wert nicht ermittelt!",INDEX('Dokumentation (schlagbezogen)'!E:E,MATCH(C152,'Dokumentation (schlagbezogen)'!B:B,0))))</f>
        <v/>
      </c>
      <c r="G152" s="55" t="str">
        <f t="shared" si="22"/>
        <v/>
      </c>
      <c r="H152" s="30"/>
      <c r="I152" s="131" t="str">
        <f>IF(C152="","",IF(INDEX(Flächenverzeichnis!F:F,MATCH(C152,Flächenverzeichnis!A:A,0))="",30,IF(INDEX('P-Bedarfsermittlung'!D:D,MATCH(C152,'P-Bedarfsermittlung'!B:B,0))="A",30,IF(INDEX('P-Bedarfsermittlung'!D:D,MATCH(C152,'P-Bedarfsermittlung'!B:B,0))="B",20,10))))</f>
        <v/>
      </c>
      <c r="J152" s="132"/>
      <c r="K152" s="32"/>
      <c r="L152" s="31"/>
      <c r="M152" s="27" t="str">
        <f>IF(L152="","",IF(INDEX(Düngemittel!$D:$D,MATCH(Düngemaßnahmen!L152,Düngemittel!$B:$B,0))="",0,INDEX(Düngemittel!$D:$D,MATCH(Düngemaßnahmen!L152,Düngemittel!$B:$B,0))))</f>
        <v/>
      </c>
      <c r="N152" s="27" t="str">
        <f>IF(L152="","",IF(INDEX(Düngemittel!$F:$F,MATCH(Düngemaßnahmen!L152,Düngemittel!$B:$B,0))="","k.A.",INDEX(Düngemittel!$F:$F,MATCH(Düngemaßnahmen!L152,Düngemittel!$B:$B,0))))</f>
        <v/>
      </c>
      <c r="O152" s="27" t="str">
        <f>IF(L152="","",IF(INDEX(Düngemittel!$E:$E,MATCH(Düngemaßnahmen!L152,Düngemittel!$B:$B,0))="","k.A.",INDEX(Düngemittel!$E:$E,MATCH(Düngemaßnahmen!L152,Düngemittel!$B:$B,0))))</f>
        <v/>
      </c>
      <c r="P152" s="27" t="str">
        <f>IF(L152="","",IF(INDEX(Düngemittel!$G:$G,MATCH(Düngemaßnahmen!L152,Düngemittel!$B:$B,0))="",0,INDEX(Düngemittel!$G:$G,MATCH(Düngemaßnahmen!L152,Düngemittel!$B:$B,0))))</f>
        <v/>
      </c>
      <c r="Q152" s="140" t="str">
        <f t="shared" si="23"/>
        <v/>
      </c>
      <c r="R152" s="141" t="str">
        <f t="shared" si="24"/>
        <v/>
      </c>
      <c r="S152" s="25" t="str">
        <f t="shared" si="25"/>
        <v/>
      </c>
      <c r="T152" s="25" t="str">
        <f t="shared" si="21"/>
        <v/>
      </c>
      <c r="U152" s="25" t="str">
        <f t="shared" si="26"/>
        <v/>
      </c>
      <c r="V152" s="25" t="str">
        <f t="shared" si="27"/>
        <v/>
      </c>
      <c r="W152" s="25" t="str">
        <f t="shared" si="28"/>
        <v/>
      </c>
      <c r="X152" s="142"/>
      <c r="Y152" s="142"/>
      <c r="Z152" s="139" t="str">
        <f t="shared" si="29"/>
        <v/>
      </c>
      <c r="AA152" s="160" t="str">
        <f t="shared" si="30"/>
        <v/>
      </c>
    </row>
    <row r="153" spans="1:27" x14ac:dyDescent="0.25">
      <c r="A153" s="103">
        <v>149</v>
      </c>
      <c r="B153" s="32"/>
      <c r="C153" s="138"/>
      <c r="D153" s="55" t="str">
        <f>IF(C153="","",INDEX('Dokumentation (schlagbezogen)'!C:C,MATCH(C153,'Dokumentation (schlagbezogen)'!B:B,0)))</f>
        <v/>
      </c>
      <c r="E153" s="55" t="str">
        <f>IF(C153="","",IF(INDEX('Dokumentation (schlagbezogen)'!D:D,MATCH(C153,'Dokumentation (schlagbezogen)'!B:B,0))="","k.A.",INDEX('Dokumentation (schlagbezogen)'!D:D,MATCH(C153,'Dokumentation (schlagbezogen)'!B:B,0))))</f>
        <v/>
      </c>
      <c r="F153" s="55" t="str">
        <f>IF(C153="","",IF(E153="k.A.","Wert nicht ermittelt!",INDEX('Dokumentation (schlagbezogen)'!E:E,MATCH(C153,'Dokumentation (schlagbezogen)'!B:B,0))))</f>
        <v/>
      </c>
      <c r="G153" s="55" t="str">
        <f t="shared" si="22"/>
        <v/>
      </c>
      <c r="H153" s="30"/>
      <c r="I153" s="131" t="str">
        <f>IF(C153="","",IF(INDEX(Flächenverzeichnis!F:F,MATCH(C153,Flächenverzeichnis!A:A,0))="",30,IF(INDEX('P-Bedarfsermittlung'!D:D,MATCH(C153,'P-Bedarfsermittlung'!B:B,0))="A",30,IF(INDEX('P-Bedarfsermittlung'!D:D,MATCH(C153,'P-Bedarfsermittlung'!B:B,0))="B",20,10))))</f>
        <v/>
      </c>
      <c r="J153" s="132"/>
      <c r="K153" s="32"/>
      <c r="L153" s="31"/>
      <c r="M153" s="27" t="str">
        <f>IF(L153="","",IF(INDEX(Düngemittel!$D:$D,MATCH(Düngemaßnahmen!L153,Düngemittel!$B:$B,0))="",0,INDEX(Düngemittel!$D:$D,MATCH(Düngemaßnahmen!L153,Düngemittel!$B:$B,0))))</f>
        <v/>
      </c>
      <c r="N153" s="27" t="str">
        <f>IF(L153="","",IF(INDEX(Düngemittel!$F:$F,MATCH(Düngemaßnahmen!L153,Düngemittel!$B:$B,0))="","k.A.",INDEX(Düngemittel!$F:$F,MATCH(Düngemaßnahmen!L153,Düngemittel!$B:$B,0))))</f>
        <v/>
      </c>
      <c r="O153" s="27" t="str">
        <f>IF(L153="","",IF(INDEX(Düngemittel!$E:$E,MATCH(Düngemaßnahmen!L153,Düngemittel!$B:$B,0))="","k.A.",INDEX(Düngemittel!$E:$E,MATCH(Düngemaßnahmen!L153,Düngemittel!$B:$B,0))))</f>
        <v/>
      </c>
      <c r="P153" s="27" t="str">
        <f>IF(L153="","",IF(INDEX(Düngemittel!$G:$G,MATCH(Düngemaßnahmen!L153,Düngemittel!$B:$B,0))="",0,INDEX(Düngemittel!$G:$G,MATCH(Düngemaßnahmen!L153,Düngemittel!$B:$B,0))))</f>
        <v/>
      </c>
      <c r="Q153" s="140" t="str">
        <f t="shared" si="23"/>
        <v/>
      </c>
      <c r="R153" s="141" t="str">
        <f t="shared" si="24"/>
        <v/>
      </c>
      <c r="S153" s="25" t="str">
        <f t="shared" si="25"/>
        <v/>
      </c>
      <c r="T153" s="25" t="str">
        <f t="shared" si="21"/>
        <v/>
      </c>
      <c r="U153" s="25" t="str">
        <f t="shared" si="26"/>
        <v/>
      </c>
      <c r="V153" s="25" t="str">
        <f t="shared" si="27"/>
        <v/>
      </c>
      <c r="W153" s="25" t="str">
        <f t="shared" si="28"/>
        <v/>
      </c>
      <c r="X153" s="142"/>
      <c r="Y153" s="142"/>
      <c r="Z153" s="139" t="str">
        <f t="shared" si="29"/>
        <v/>
      </c>
      <c r="AA153" s="160" t="str">
        <f t="shared" si="30"/>
        <v/>
      </c>
    </row>
    <row r="154" spans="1:27" x14ac:dyDescent="0.25">
      <c r="A154" s="103">
        <v>150</v>
      </c>
      <c r="B154" s="32"/>
      <c r="C154" s="138"/>
      <c r="D154" s="55" t="str">
        <f>IF(C154="","",INDEX('Dokumentation (schlagbezogen)'!C:C,MATCH(C154,'Dokumentation (schlagbezogen)'!B:B,0)))</f>
        <v/>
      </c>
      <c r="E154" s="55" t="str">
        <f>IF(C154="","",IF(INDEX('Dokumentation (schlagbezogen)'!D:D,MATCH(C154,'Dokumentation (schlagbezogen)'!B:B,0))="","k.A.",INDEX('Dokumentation (schlagbezogen)'!D:D,MATCH(C154,'Dokumentation (schlagbezogen)'!B:B,0))))</f>
        <v/>
      </c>
      <c r="F154" s="55" t="str">
        <f>IF(C154="","",IF(E154="k.A.","Wert nicht ermittelt!",INDEX('Dokumentation (schlagbezogen)'!E:E,MATCH(C154,'Dokumentation (schlagbezogen)'!B:B,0))))</f>
        <v/>
      </c>
      <c r="G154" s="55" t="str">
        <f t="shared" si="22"/>
        <v/>
      </c>
      <c r="H154" s="30"/>
      <c r="I154" s="131" t="str">
        <f>IF(C154="","",IF(INDEX(Flächenverzeichnis!F:F,MATCH(C154,Flächenverzeichnis!A:A,0))="",30,IF(INDEX('P-Bedarfsermittlung'!D:D,MATCH(C154,'P-Bedarfsermittlung'!B:B,0))="A",30,IF(INDEX('P-Bedarfsermittlung'!D:D,MATCH(C154,'P-Bedarfsermittlung'!B:B,0))="B",20,10))))</f>
        <v/>
      </c>
      <c r="J154" s="132"/>
      <c r="K154" s="32"/>
      <c r="L154" s="31"/>
      <c r="M154" s="27" t="str">
        <f>IF(L154="","",IF(INDEX(Düngemittel!$D:$D,MATCH(Düngemaßnahmen!L154,Düngemittel!$B:$B,0))="",0,INDEX(Düngemittel!$D:$D,MATCH(Düngemaßnahmen!L154,Düngemittel!$B:$B,0))))</f>
        <v/>
      </c>
      <c r="N154" s="27" t="str">
        <f>IF(L154="","",IF(INDEX(Düngemittel!$F:$F,MATCH(Düngemaßnahmen!L154,Düngemittel!$B:$B,0))="","k.A.",INDEX(Düngemittel!$F:$F,MATCH(Düngemaßnahmen!L154,Düngemittel!$B:$B,0))))</f>
        <v/>
      </c>
      <c r="O154" s="27" t="str">
        <f>IF(L154="","",IF(INDEX(Düngemittel!$E:$E,MATCH(Düngemaßnahmen!L154,Düngemittel!$B:$B,0))="","k.A.",INDEX(Düngemittel!$E:$E,MATCH(Düngemaßnahmen!L154,Düngemittel!$B:$B,0))))</f>
        <v/>
      </c>
      <c r="P154" s="27" t="str">
        <f>IF(L154="","",IF(INDEX(Düngemittel!$G:$G,MATCH(Düngemaßnahmen!L154,Düngemittel!$B:$B,0))="",0,INDEX(Düngemittel!$G:$G,MATCH(Düngemaßnahmen!L154,Düngemittel!$B:$B,0))))</f>
        <v/>
      </c>
      <c r="Q154" s="140" t="str">
        <f t="shared" si="23"/>
        <v/>
      </c>
      <c r="R154" s="141" t="str">
        <f t="shared" si="24"/>
        <v/>
      </c>
      <c r="S154" s="25" t="str">
        <f t="shared" si="25"/>
        <v/>
      </c>
      <c r="T154" s="25" t="str">
        <f t="shared" si="21"/>
        <v/>
      </c>
      <c r="U154" s="25" t="str">
        <f t="shared" si="26"/>
        <v/>
      </c>
      <c r="V154" s="25" t="str">
        <f t="shared" si="27"/>
        <v/>
      </c>
      <c r="W154" s="25" t="str">
        <f t="shared" si="28"/>
        <v/>
      </c>
      <c r="X154" s="142"/>
      <c r="Y154" s="142"/>
      <c r="Z154" s="139" t="str">
        <f t="shared" si="29"/>
        <v/>
      </c>
      <c r="AA154" s="160" t="str">
        <f t="shared" si="30"/>
        <v/>
      </c>
    </row>
    <row r="155" spans="1:27" x14ac:dyDescent="0.25">
      <c r="A155" s="103">
        <v>151</v>
      </c>
      <c r="B155" s="32"/>
      <c r="C155" s="138"/>
      <c r="D155" s="55" t="str">
        <f>IF(C155="","",INDEX('Dokumentation (schlagbezogen)'!C:C,MATCH(C155,'Dokumentation (schlagbezogen)'!B:B,0)))</f>
        <v/>
      </c>
      <c r="E155" s="55" t="str">
        <f>IF(C155="","",IF(INDEX('Dokumentation (schlagbezogen)'!D:D,MATCH(C155,'Dokumentation (schlagbezogen)'!B:B,0))="","k.A.",INDEX('Dokumentation (schlagbezogen)'!D:D,MATCH(C155,'Dokumentation (schlagbezogen)'!B:B,0))))</f>
        <v/>
      </c>
      <c r="F155" s="55" t="str">
        <f>IF(C155="","",IF(E155="k.A.","Wert nicht ermittelt!",INDEX('Dokumentation (schlagbezogen)'!E:E,MATCH(C155,'Dokumentation (schlagbezogen)'!B:B,0))))</f>
        <v/>
      </c>
      <c r="G155" s="55" t="str">
        <f t="shared" si="22"/>
        <v/>
      </c>
      <c r="H155" s="30"/>
      <c r="I155" s="131" t="str">
        <f>IF(C155="","",IF(INDEX(Flächenverzeichnis!F:F,MATCH(C155,Flächenverzeichnis!A:A,0))="",30,IF(INDEX('P-Bedarfsermittlung'!D:D,MATCH(C155,'P-Bedarfsermittlung'!B:B,0))="A",30,IF(INDEX('P-Bedarfsermittlung'!D:D,MATCH(C155,'P-Bedarfsermittlung'!B:B,0))="B",20,10))))</f>
        <v/>
      </c>
      <c r="J155" s="132"/>
      <c r="K155" s="32"/>
      <c r="L155" s="31"/>
      <c r="M155" s="27" t="str">
        <f>IF(L155="","",IF(INDEX(Düngemittel!$D:$D,MATCH(Düngemaßnahmen!L155,Düngemittel!$B:$B,0))="",0,INDEX(Düngemittel!$D:$D,MATCH(Düngemaßnahmen!L155,Düngemittel!$B:$B,0))))</f>
        <v/>
      </c>
      <c r="N155" s="27" t="str">
        <f>IF(L155="","",IF(INDEX(Düngemittel!$F:$F,MATCH(Düngemaßnahmen!L155,Düngemittel!$B:$B,0))="","k.A.",INDEX(Düngemittel!$F:$F,MATCH(Düngemaßnahmen!L155,Düngemittel!$B:$B,0))))</f>
        <v/>
      </c>
      <c r="O155" s="27" t="str">
        <f>IF(L155="","",IF(INDEX(Düngemittel!$E:$E,MATCH(Düngemaßnahmen!L155,Düngemittel!$B:$B,0))="","k.A.",INDEX(Düngemittel!$E:$E,MATCH(Düngemaßnahmen!L155,Düngemittel!$B:$B,0))))</f>
        <v/>
      </c>
      <c r="P155" s="27" t="str">
        <f>IF(L155="","",IF(INDEX(Düngemittel!$G:$G,MATCH(Düngemaßnahmen!L155,Düngemittel!$B:$B,0))="",0,INDEX(Düngemittel!$G:$G,MATCH(Düngemaßnahmen!L155,Düngemittel!$B:$B,0))))</f>
        <v/>
      </c>
      <c r="Q155" s="140" t="str">
        <f t="shared" si="23"/>
        <v/>
      </c>
      <c r="R155" s="141" t="str">
        <f t="shared" si="24"/>
        <v/>
      </c>
      <c r="S155" s="25" t="str">
        <f t="shared" si="25"/>
        <v/>
      </c>
      <c r="T155" s="25" t="str">
        <f t="shared" si="21"/>
        <v/>
      </c>
      <c r="U155" s="25" t="str">
        <f t="shared" si="26"/>
        <v/>
      </c>
      <c r="V155" s="25" t="str">
        <f t="shared" si="27"/>
        <v/>
      </c>
      <c r="W155" s="25" t="str">
        <f t="shared" si="28"/>
        <v/>
      </c>
      <c r="X155" s="142"/>
      <c r="Y155" s="142"/>
      <c r="Z155" s="139" t="str">
        <f t="shared" si="29"/>
        <v/>
      </c>
      <c r="AA155" s="160" t="str">
        <f t="shared" si="30"/>
        <v/>
      </c>
    </row>
    <row r="156" spans="1:27" x14ac:dyDescent="0.25">
      <c r="A156" s="103">
        <v>152</v>
      </c>
      <c r="B156" s="32"/>
      <c r="C156" s="138"/>
      <c r="D156" s="55" t="str">
        <f>IF(C156="","",INDEX('Dokumentation (schlagbezogen)'!C:C,MATCH(C156,'Dokumentation (schlagbezogen)'!B:B,0)))</f>
        <v/>
      </c>
      <c r="E156" s="55" t="str">
        <f>IF(C156="","",IF(INDEX('Dokumentation (schlagbezogen)'!D:D,MATCH(C156,'Dokumentation (schlagbezogen)'!B:B,0))="","k.A.",INDEX('Dokumentation (schlagbezogen)'!D:D,MATCH(C156,'Dokumentation (schlagbezogen)'!B:B,0))))</f>
        <v/>
      </c>
      <c r="F156" s="55" t="str">
        <f>IF(C156="","",IF(E156="k.A.","Wert nicht ermittelt!",INDEX('Dokumentation (schlagbezogen)'!E:E,MATCH(C156,'Dokumentation (schlagbezogen)'!B:B,0))))</f>
        <v/>
      </c>
      <c r="G156" s="55" t="str">
        <f t="shared" si="22"/>
        <v/>
      </c>
      <c r="H156" s="30"/>
      <c r="I156" s="131" t="str">
        <f>IF(C156="","",IF(INDEX(Flächenverzeichnis!F:F,MATCH(C156,Flächenverzeichnis!A:A,0))="",30,IF(INDEX('P-Bedarfsermittlung'!D:D,MATCH(C156,'P-Bedarfsermittlung'!B:B,0))="A",30,IF(INDEX('P-Bedarfsermittlung'!D:D,MATCH(C156,'P-Bedarfsermittlung'!B:B,0))="B",20,10))))</f>
        <v/>
      </c>
      <c r="J156" s="132"/>
      <c r="K156" s="32"/>
      <c r="L156" s="31"/>
      <c r="M156" s="27" t="str">
        <f>IF(L156="","",IF(INDEX(Düngemittel!$D:$D,MATCH(Düngemaßnahmen!L156,Düngemittel!$B:$B,0))="",0,INDEX(Düngemittel!$D:$D,MATCH(Düngemaßnahmen!L156,Düngemittel!$B:$B,0))))</f>
        <v/>
      </c>
      <c r="N156" s="27" t="str">
        <f>IF(L156="","",IF(INDEX(Düngemittel!$F:$F,MATCH(Düngemaßnahmen!L156,Düngemittel!$B:$B,0))="","k.A.",INDEX(Düngemittel!$F:$F,MATCH(Düngemaßnahmen!L156,Düngemittel!$B:$B,0))))</f>
        <v/>
      </c>
      <c r="O156" s="27" t="str">
        <f>IF(L156="","",IF(INDEX(Düngemittel!$E:$E,MATCH(Düngemaßnahmen!L156,Düngemittel!$B:$B,0))="","k.A.",INDEX(Düngemittel!$E:$E,MATCH(Düngemaßnahmen!L156,Düngemittel!$B:$B,0))))</f>
        <v/>
      </c>
      <c r="P156" s="27" t="str">
        <f>IF(L156="","",IF(INDEX(Düngemittel!$G:$G,MATCH(Düngemaßnahmen!L156,Düngemittel!$B:$B,0))="",0,INDEX(Düngemittel!$G:$G,MATCH(Düngemaßnahmen!L156,Düngemittel!$B:$B,0))))</f>
        <v/>
      </c>
      <c r="Q156" s="140" t="str">
        <f t="shared" si="23"/>
        <v/>
      </c>
      <c r="R156" s="141" t="str">
        <f t="shared" si="24"/>
        <v/>
      </c>
      <c r="S156" s="25" t="str">
        <f t="shared" si="25"/>
        <v/>
      </c>
      <c r="T156" s="25" t="str">
        <f t="shared" si="21"/>
        <v/>
      </c>
      <c r="U156" s="25" t="str">
        <f t="shared" si="26"/>
        <v/>
      </c>
      <c r="V156" s="25" t="str">
        <f t="shared" si="27"/>
        <v/>
      </c>
      <c r="W156" s="25" t="str">
        <f t="shared" si="28"/>
        <v/>
      </c>
      <c r="X156" s="142"/>
      <c r="Y156" s="142"/>
      <c r="Z156" s="139" t="str">
        <f t="shared" si="29"/>
        <v/>
      </c>
      <c r="AA156" s="160" t="str">
        <f t="shared" si="30"/>
        <v/>
      </c>
    </row>
    <row r="157" spans="1:27" x14ac:dyDescent="0.25">
      <c r="A157" s="103">
        <v>153</v>
      </c>
      <c r="B157" s="32"/>
      <c r="C157" s="138"/>
      <c r="D157" s="55" t="str">
        <f>IF(C157="","",INDEX('Dokumentation (schlagbezogen)'!C:C,MATCH(C157,'Dokumentation (schlagbezogen)'!B:B,0)))</f>
        <v/>
      </c>
      <c r="E157" s="55" t="str">
        <f>IF(C157="","",IF(INDEX('Dokumentation (schlagbezogen)'!D:D,MATCH(C157,'Dokumentation (schlagbezogen)'!B:B,0))="","k.A.",INDEX('Dokumentation (schlagbezogen)'!D:D,MATCH(C157,'Dokumentation (schlagbezogen)'!B:B,0))))</f>
        <v/>
      </c>
      <c r="F157" s="55" t="str">
        <f>IF(C157="","",IF(E157="k.A.","Wert nicht ermittelt!",INDEX('Dokumentation (schlagbezogen)'!E:E,MATCH(C157,'Dokumentation (schlagbezogen)'!B:B,0))))</f>
        <v/>
      </c>
      <c r="G157" s="55" t="str">
        <f t="shared" si="22"/>
        <v/>
      </c>
      <c r="H157" s="30"/>
      <c r="I157" s="131" t="str">
        <f>IF(C157="","",IF(INDEX(Flächenverzeichnis!F:F,MATCH(C157,Flächenverzeichnis!A:A,0))="",30,IF(INDEX('P-Bedarfsermittlung'!D:D,MATCH(C157,'P-Bedarfsermittlung'!B:B,0))="A",30,IF(INDEX('P-Bedarfsermittlung'!D:D,MATCH(C157,'P-Bedarfsermittlung'!B:B,0))="B",20,10))))</f>
        <v/>
      </c>
      <c r="J157" s="132"/>
      <c r="K157" s="32"/>
      <c r="L157" s="31"/>
      <c r="M157" s="27" t="str">
        <f>IF(L157="","",IF(INDEX(Düngemittel!$D:$D,MATCH(Düngemaßnahmen!L157,Düngemittel!$B:$B,0))="",0,INDEX(Düngemittel!$D:$D,MATCH(Düngemaßnahmen!L157,Düngemittel!$B:$B,0))))</f>
        <v/>
      </c>
      <c r="N157" s="27" t="str">
        <f>IF(L157="","",IF(INDEX(Düngemittel!$F:$F,MATCH(Düngemaßnahmen!L157,Düngemittel!$B:$B,0))="","k.A.",INDEX(Düngemittel!$F:$F,MATCH(Düngemaßnahmen!L157,Düngemittel!$B:$B,0))))</f>
        <v/>
      </c>
      <c r="O157" s="27" t="str">
        <f>IF(L157="","",IF(INDEX(Düngemittel!$E:$E,MATCH(Düngemaßnahmen!L157,Düngemittel!$B:$B,0))="","k.A.",INDEX(Düngemittel!$E:$E,MATCH(Düngemaßnahmen!L157,Düngemittel!$B:$B,0))))</f>
        <v/>
      </c>
      <c r="P157" s="27" t="str">
        <f>IF(L157="","",IF(INDEX(Düngemittel!$G:$G,MATCH(Düngemaßnahmen!L157,Düngemittel!$B:$B,0))="",0,INDEX(Düngemittel!$G:$G,MATCH(Düngemaßnahmen!L157,Düngemittel!$B:$B,0))))</f>
        <v/>
      </c>
      <c r="Q157" s="140" t="str">
        <f t="shared" si="23"/>
        <v/>
      </c>
      <c r="R157" s="141" t="str">
        <f t="shared" si="24"/>
        <v/>
      </c>
      <c r="S157" s="25" t="str">
        <f t="shared" si="25"/>
        <v/>
      </c>
      <c r="T157" s="25" t="str">
        <f t="shared" si="21"/>
        <v/>
      </c>
      <c r="U157" s="25" t="str">
        <f t="shared" si="26"/>
        <v/>
      </c>
      <c r="V157" s="25" t="str">
        <f t="shared" si="27"/>
        <v/>
      </c>
      <c r="W157" s="25" t="str">
        <f t="shared" si="28"/>
        <v/>
      </c>
      <c r="X157" s="142"/>
      <c r="Y157" s="142"/>
      <c r="Z157" s="139" t="str">
        <f t="shared" si="29"/>
        <v/>
      </c>
      <c r="AA157" s="160" t="str">
        <f t="shared" si="30"/>
        <v/>
      </c>
    </row>
    <row r="158" spans="1:27" x14ac:dyDescent="0.25">
      <c r="A158" s="103">
        <v>154</v>
      </c>
      <c r="B158" s="32"/>
      <c r="C158" s="138"/>
      <c r="D158" s="55" t="str">
        <f>IF(C158="","",INDEX('Dokumentation (schlagbezogen)'!C:C,MATCH(C158,'Dokumentation (schlagbezogen)'!B:B,0)))</f>
        <v/>
      </c>
      <c r="E158" s="55" t="str">
        <f>IF(C158="","",IF(INDEX('Dokumentation (schlagbezogen)'!D:D,MATCH(C158,'Dokumentation (schlagbezogen)'!B:B,0))="","k.A.",INDEX('Dokumentation (schlagbezogen)'!D:D,MATCH(C158,'Dokumentation (schlagbezogen)'!B:B,0))))</f>
        <v/>
      </c>
      <c r="F158" s="55" t="str">
        <f>IF(C158="","",IF(E158="k.A.","Wert nicht ermittelt!",INDEX('Dokumentation (schlagbezogen)'!E:E,MATCH(C158,'Dokumentation (schlagbezogen)'!B:B,0))))</f>
        <v/>
      </c>
      <c r="G158" s="55" t="str">
        <f t="shared" si="22"/>
        <v/>
      </c>
      <c r="H158" s="30"/>
      <c r="I158" s="131" t="str">
        <f>IF(C158="","",IF(INDEX(Flächenverzeichnis!F:F,MATCH(C158,Flächenverzeichnis!A:A,0))="",30,IF(INDEX('P-Bedarfsermittlung'!D:D,MATCH(C158,'P-Bedarfsermittlung'!B:B,0))="A",30,IF(INDEX('P-Bedarfsermittlung'!D:D,MATCH(C158,'P-Bedarfsermittlung'!B:B,0))="B",20,10))))</f>
        <v/>
      </c>
      <c r="J158" s="132"/>
      <c r="K158" s="32"/>
      <c r="L158" s="31"/>
      <c r="M158" s="27" t="str">
        <f>IF(L158="","",IF(INDEX(Düngemittel!$D:$D,MATCH(Düngemaßnahmen!L158,Düngemittel!$B:$B,0))="",0,INDEX(Düngemittel!$D:$D,MATCH(Düngemaßnahmen!L158,Düngemittel!$B:$B,0))))</f>
        <v/>
      </c>
      <c r="N158" s="27" t="str">
        <f>IF(L158="","",IF(INDEX(Düngemittel!$F:$F,MATCH(Düngemaßnahmen!L158,Düngemittel!$B:$B,0))="","k.A.",INDEX(Düngemittel!$F:$F,MATCH(Düngemaßnahmen!L158,Düngemittel!$B:$B,0))))</f>
        <v/>
      </c>
      <c r="O158" s="27" t="str">
        <f>IF(L158="","",IF(INDEX(Düngemittel!$E:$E,MATCH(Düngemaßnahmen!L158,Düngemittel!$B:$B,0))="","k.A.",INDEX(Düngemittel!$E:$E,MATCH(Düngemaßnahmen!L158,Düngemittel!$B:$B,0))))</f>
        <v/>
      </c>
      <c r="P158" s="27" t="str">
        <f>IF(L158="","",IF(INDEX(Düngemittel!$G:$G,MATCH(Düngemaßnahmen!L158,Düngemittel!$B:$B,0))="",0,INDEX(Düngemittel!$G:$G,MATCH(Düngemaßnahmen!L158,Düngemittel!$B:$B,0))))</f>
        <v/>
      </c>
      <c r="Q158" s="140" t="str">
        <f t="shared" si="23"/>
        <v/>
      </c>
      <c r="R158" s="141" t="str">
        <f t="shared" si="24"/>
        <v/>
      </c>
      <c r="S158" s="25" t="str">
        <f t="shared" si="25"/>
        <v/>
      </c>
      <c r="T158" s="25" t="str">
        <f t="shared" si="21"/>
        <v/>
      </c>
      <c r="U158" s="25" t="str">
        <f t="shared" si="26"/>
        <v/>
      </c>
      <c r="V158" s="25" t="str">
        <f t="shared" si="27"/>
        <v/>
      </c>
      <c r="W158" s="25" t="str">
        <f t="shared" si="28"/>
        <v/>
      </c>
      <c r="X158" s="142"/>
      <c r="Y158" s="142"/>
      <c r="Z158" s="139" t="str">
        <f t="shared" si="29"/>
        <v/>
      </c>
      <c r="AA158" s="160" t="str">
        <f t="shared" si="30"/>
        <v/>
      </c>
    </row>
    <row r="159" spans="1:27" x14ac:dyDescent="0.25">
      <c r="A159" s="103">
        <v>155</v>
      </c>
      <c r="B159" s="32"/>
      <c r="C159" s="138"/>
      <c r="D159" s="55" t="str">
        <f>IF(C159="","",INDEX('Dokumentation (schlagbezogen)'!C:C,MATCH(C159,'Dokumentation (schlagbezogen)'!B:B,0)))</f>
        <v/>
      </c>
      <c r="E159" s="55" t="str">
        <f>IF(C159="","",IF(INDEX('Dokumentation (schlagbezogen)'!D:D,MATCH(C159,'Dokumentation (schlagbezogen)'!B:B,0))="","k.A.",INDEX('Dokumentation (schlagbezogen)'!D:D,MATCH(C159,'Dokumentation (schlagbezogen)'!B:B,0))))</f>
        <v/>
      </c>
      <c r="F159" s="55" t="str">
        <f>IF(C159="","",IF(E159="k.A.","Wert nicht ermittelt!",INDEX('Dokumentation (schlagbezogen)'!E:E,MATCH(C159,'Dokumentation (schlagbezogen)'!B:B,0))))</f>
        <v/>
      </c>
      <c r="G159" s="55" t="str">
        <f t="shared" si="22"/>
        <v/>
      </c>
      <c r="H159" s="30"/>
      <c r="I159" s="131" t="str">
        <f>IF(C159="","",IF(INDEX(Flächenverzeichnis!F:F,MATCH(C159,Flächenverzeichnis!A:A,0))="",30,IF(INDEX('P-Bedarfsermittlung'!D:D,MATCH(C159,'P-Bedarfsermittlung'!B:B,0))="A",30,IF(INDEX('P-Bedarfsermittlung'!D:D,MATCH(C159,'P-Bedarfsermittlung'!B:B,0))="B",20,10))))</f>
        <v/>
      </c>
      <c r="J159" s="132"/>
      <c r="K159" s="32"/>
      <c r="L159" s="31"/>
      <c r="M159" s="27" t="str">
        <f>IF(L159="","",IF(INDEX(Düngemittel!$D:$D,MATCH(Düngemaßnahmen!L159,Düngemittel!$B:$B,0))="",0,INDEX(Düngemittel!$D:$D,MATCH(Düngemaßnahmen!L159,Düngemittel!$B:$B,0))))</f>
        <v/>
      </c>
      <c r="N159" s="27" t="str">
        <f>IF(L159="","",IF(INDEX(Düngemittel!$F:$F,MATCH(Düngemaßnahmen!L159,Düngemittel!$B:$B,0))="","k.A.",INDEX(Düngemittel!$F:$F,MATCH(Düngemaßnahmen!L159,Düngemittel!$B:$B,0))))</f>
        <v/>
      </c>
      <c r="O159" s="27" t="str">
        <f>IF(L159="","",IF(INDEX(Düngemittel!$E:$E,MATCH(Düngemaßnahmen!L159,Düngemittel!$B:$B,0))="","k.A.",INDEX(Düngemittel!$E:$E,MATCH(Düngemaßnahmen!L159,Düngemittel!$B:$B,0))))</f>
        <v/>
      </c>
      <c r="P159" s="27" t="str">
        <f>IF(L159="","",IF(INDEX(Düngemittel!$G:$G,MATCH(Düngemaßnahmen!L159,Düngemittel!$B:$B,0))="",0,INDEX(Düngemittel!$G:$G,MATCH(Düngemaßnahmen!L159,Düngemittel!$B:$B,0))))</f>
        <v/>
      </c>
      <c r="Q159" s="140" t="str">
        <f t="shared" si="23"/>
        <v/>
      </c>
      <c r="R159" s="141" t="str">
        <f t="shared" si="24"/>
        <v/>
      </c>
      <c r="S159" s="25" t="str">
        <f t="shared" si="25"/>
        <v/>
      </c>
      <c r="T159" s="25" t="str">
        <f t="shared" si="21"/>
        <v/>
      </c>
      <c r="U159" s="25" t="str">
        <f t="shared" si="26"/>
        <v/>
      </c>
      <c r="V159" s="25" t="str">
        <f t="shared" si="27"/>
        <v/>
      </c>
      <c r="W159" s="25" t="str">
        <f t="shared" si="28"/>
        <v/>
      </c>
      <c r="X159" s="142"/>
      <c r="Y159" s="142"/>
      <c r="Z159" s="139" t="str">
        <f t="shared" si="29"/>
        <v/>
      </c>
      <c r="AA159" s="160" t="str">
        <f t="shared" si="30"/>
        <v/>
      </c>
    </row>
    <row r="160" spans="1:27" x14ac:dyDescent="0.25">
      <c r="A160" s="103">
        <v>156</v>
      </c>
      <c r="B160" s="32"/>
      <c r="C160" s="138"/>
      <c r="D160" s="55" t="str">
        <f>IF(C160="","",INDEX('Dokumentation (schlagbezogen)'!C:C,MATCH(C160,'Dokumentation (schlagbezogen)'!B:B,0)))</f>
        <v/>
      </c>
      <c r="E160" s="55" t="str">
        <f>IF(C160="","",IF(INDEX('Dokumentation (schlagbezogen)'!D:D,MATCH(C160,'Dokumentation (schlagbezogen)'!B:B,0))="","k.A.",INDEX('Dokumentation (schlagbezogen)'!D:D,MATCH(C160,'Dokumentation (schlagbezogen)'!B:B,0))))</f>
        <v/>
      </c>
      <c r="F160" s="55" t="str">
        <f>IF(C160="","",IF(E160="k.A.","Wert nicht ermittelt!",INDEX('Dokumentation (schlagbezogen)'!E:E,MATCH(C160,'Dokumentation (schlagbezogen)'!B:B,0))))</f>
        <v/>
      </c>
      <c r="G160" s="55" t="str">
        <f t="shared" si="22"/>
        <v/>
      </c>
      <c r="H160" s="30"/>
      <c r="I160" s="131" t="str">
        <f>IF(C160="","",IF(INDEX(Flächenverzeichnis!F:F,MATCH(C160,Flächenverzeichnis!A:A,0))="",30,IF(INDEX('P-Bedarfsermittlung'!D:D,MATCH(C160,'P-Bedarfsermittlung'!B:B,0))="A",30,IF(INDEX('P-Bedarfsermittlung'!D:D,MATCH(C160,'P-Bedarfsermittlung'!B:B,0))="B",20,10))))</f>
        <v/>
      </c>
      <c r="J160" s="132"/>
      <c r="K160" s="32"/>
      <c r="L160" s="31"/>
      <c r="M160" s="27" t="str">
        <f>IF(L160="","",IF(INDEX(Düngemittel!$D:$D,MATCH(Düngemaßnahmen!L160,Düngemittel!$B:$B,0))="",0,INDEX(Düngemittel!$D:$D,MATCH(Düngemaßnahmen!L160,Düngemittel!$B:$B,0))))</f>
        <v/>
      </c>
      <c r="N160" s="27" t="str">
        <f>IF(L160="","",IF(INDEX(Düngemittel!$F:$F,MATCH(Düngemaßnahmen!L160,Düngemittel!$B:$B,0))="","k.A.",INDEX(Düngemittel!$F:$F,MATCH(Düngemaßnahmen!L160,Düngemittel!$B:$B,0))))</f>
        <v/>
      </c>
      <c r="O160" s="27" t="str">
        <f>IF(L160="","",IF(INDEX(Düngemittel!$E:$E,MATCH(Düngemaßnahmen!L160,Düngemittel!$B:$B,0))="","k.A.",INDEX(Düngemittel!$E:$E,MATCH(Düngemaßnahmen!L160,Düngemittel!$B:$B,0))))</f>
        <v/>
      </c>
      <c r="P160" s="27" t="str">
        <f>IF(L160="","",IF(INDEX(Düngemittel!$G:$G,MATCH(Düngemaßnahmen!L160,Düngemittel!$B:$B,0))="",0,INDEX(Düngemittel!$G:$G,MATCH(Düngemaßnahmen!L160,Düngemittel!$B:$B,0))))</f>
        <v/>
      </c>
      <c r="Q160" s="140" t="str">
        <f t="shared" si="23"/>
        <v/>
      </c>
      <c r="R160" s="141" t="str">
        <f t="shared" si="24"/>
        <v/>
      </c>
      <c r="S160" s="25" t="str">
        <f t="shared" si="25"/>
        <v/>
      </c>
      <c r="T160" s="25" t="str">
        <f t="shared" si="21"/>
        <v/>
      </c>
      <c r="U160" s="25" t="str">
        <f t="shared" si="26"/>
        <v/>
      </c>
      <c r="V160" s="25" t="str">
        <f t="shared" si="27"/>
        <v/>
      </c>
      <c r="W160" s="25" t="str">
        <f t="shared" si="28"/>
        <v/>
      </c>
      <c r="X160" s="142"/>
      <c r="Y160" s="142"/>
      <c r="Z160" s="139" t="str">
        <f t="shared" si="29"/>
        <v/>
      </c>
      <c r="AA160" s="160" t="str">
        <f t="shared" si="30"/>
        <v/>
      </c>
    </row>
    <row r="161" spans="1:27" x14ac:dyDescent="0.25">
      <c r="A161" s="103">
        <v>157</v>
      </c>
      <c r="B161" s="32"/>
      <c r="C161" s="138"/>
      <c r="D161" s="55" t="str">
        <f>IF(C161="","",INDEX('Dokumentation (schlagbezogen)'!C:C,MATCH(C161,'Dokumentation (schlagbezogen)'!B:B,0)))</f>
        <v/>
      </c>
      <c r="E161" s="55" t="str">
        <f>IF(C161="","",IF(INDEX('Dokumentation (schlagbezogen)'!D:D,MATCH(C161,'Dokumentation (schlagbezogen)'!B:B,0))="","k.A.",INDEX('Dokumentation (schlagbezogen)'!D:D,MATCH(C161,'Dokumentation (schlagbezogen)'!B:B,0))))</f>
        <v/>
      </c>
      <c r="F161" s="55" t="str">
        <f>IF(C161="","",IF(E161="k.A.","Wert nicht ermittelt!",INDEX('Dokumentation (schlagbezogen)'!E:E,MATCH(C161,'Dokumentation (schlagbezogen)'!B:B,0))))</f>
        <v/>
      </c>
      <c r="G161" s="55" t="str">
        <f t="shared" si="22"/>
        <v/>
      </c>
      <c r="H161" s="30"/>
      <c r="I161" s="131" t="str">
        <f>IF(C161="","",IF(INDEX(Flächenverzeichnis!F:F,MATCH(C161,Flächenverzeichnis!A:A,0))="",30,IF(INDEX('P-Bedarfsermittlung'!D:D,MATCH(C161,'P-Bedarfsermittlung'!B:B,0))="A",30,IF(INDEX('P-Bedarfsermittlung'!D:D,MATCH(C161,'P-Bedarfsermittlung'!B:B,0))="B",20,10))))</f>
        <v/>
      </c>
      <c r="J161" s="132"/>
      <c r="K161" s="32"/>
      <c r="L161" s="31"/>
      <c r="M161" s="27" t="str">
        <f>IF(L161="","",IF(INDEX(Düngemittel!$D:$D,MATCH(Düngemaßnahmen!L161,Düngemittel!$B:$B,0))="",0,INDEX(Düngemittel!$D:$D,MATCH(Düngemaßnahmen!L161,Düngemittel!$B:$B,0))))</f>
        <v/>
      </c>
      <c r="N161" s="27" t="str">
        <f>IF(L161="","",IF(INDEX(Düngemittel!$F:$F,MATCH(Düngemaßnahmen!L161,Düngemittel!$B:$B,0))="","k.A.",INDEX(Düngemittel!$F:$F,MATCH(Düngemaßnahmen!L161,Düngemittel!$B:$B,0))))</f>
        <v/>
      </c>
      <c r="O161" s="27" t="str">
        <f>IF(L161="","",IF(INDEX(Düngemittel!$E:$E,MATCH(Düngemaßnahmen!L161,Düngemittel!$B:$B,0))="","k.A.",INDEX(Düngemittel!$E:$E,MATCH(Düngemaßnahmen!L161,Düngemittel!$B:$B,0))))</f>
        <v/>
      </c>
      <c r="P161" s="27" t="str">
        <f>IF(L161="","",IF(INDEX(Düngemittel!$G:$G,MATCH(Düngemaßnahmen!L161,Düngemittel!$B:$B,0))="",0,INDEX(Düngemittel!$G:$G,MATCH(Düngemaßnahmen!L161,Düngemittel!$B:$B,0))))</f>
        <v/>
      </c>
      <c r="Q161" s="140" t="str">
        <f t="shared" si="23"/>
        <v/>
      </c>
      <c r="R161" s="141" t="str">
        <f t="shared" si="24"/>
        <v/>
      </c>
      <c r="S161" s="25" t="str">
        <f t="shared" si="25"/>
        <v/>
      </c>
      <c r="T161" s="25" t="str">
        <f t="shared" si="21"/>
        <v/>
      </c>
      <c r="U161" s="25" t="str">
        <f t="shared" si="26"/>
        <v/>
      </c>
      <c r="V161" s="25" t="str">
        <f t="shared" si="27"/>
        <v/>
      </c>
      <c r="W161" s="25" t="str">
        <f t="shared" si="28"/>
        <v/>
      </c>
      <c r="X161" s="142"/>
      <c r="Y161" s="142"/>
      <c r="Z161" s="139" t="str">
        <f t="shared" si="29"/>
        <v/>
      </c>
      <c r="AA161" s="160" t="str">
        <f t="shared" si="30"/>
        <v/>
      </c>
    </row>
    <row r="162" spans="1:27" x14ac:dyDescent="0.25">
      <c r="A162" s="103">
        <v>158</v>
      </c>
      <c r="B162" s="32"/>
      <c r="C162" s="138"/>
      <c r="D162" s="55" t="str">
        <f>IF(C162="","",INDEX('Dokumentation (schlagbezogen)'!C:C,MATCH(C162,'Dokumentation (schlagbezogen)'!B:B,0)))</f>
        <v/>
      </c>
      <c r="E162" s="55" t="str">
        <f>IF(C162="","",IF(INDEX('Dokumentation (schlagbezogen)'!D:D,MATCH(C162,'Dokumentation (schlagbezogen)'!B:B,0))="","k.A.",INDEX('Dokumentation (schlagbezogen)'!D:D,MATCH(C162,'Dokumentation (schlagbezogen)'!B:B,0))))</f>
        <v/>
      </c>
      <c r="F162" s="55" t="str">
        <f>IF(C162="","",IF(E162="k.A.","Wert nicht ermittelt!",INDEX('Dokumentation (schlagbezogen)'!E:E,MATCH(C162,'Dokumentation (schlagbezogen)'!B:B,0))))</f>
        <v/>
      </c>
      <c r="G162" s="55" t="str">
        <f t="shared" si="22"/>
        <v/>
      </c>
      <c r="H162" s="30"/>
      <c r="I162" s="131" t="str">
        <f>IF(C162="","",IF(INDEX(Flächenverzeichnis!F:F,MATCH(C162,Flächenverzeichnis!A:A,0))="",30,IF(INDEX('P-Bedarfsermittlung'!D:D,MATCH(C162,'P-Bedarfsermittlung'!B:B,0))="A",30,IF(INDEX('P-Bedarfsermittlung'!D:D,MATCH(C162,'P-Bedarfsermittlung'!B:B,0))="B",20,10))))</f>
        <v/>
      </c>
      <c r="J162" s="132"/>
      <c r="K162" s="32"/>
      <c r="L162" s="31"/>
      <c r="M162" s="27" t="str">
        <f>IF(L162="","",IF(INDEX(Düngemittel!$D:$D,MATCH(Düngemaßnahmen!L162,Düngemittel!$B:$B,0))="",0,INDEX(Düngemittel!$D:$D,MATCH(Düngemaßnahmen!L162,Düngemittel!$B:$B,0))))</f>
        <v/>
      </c>
      <c r="N162" s="27" t="str">
        <f>IF(L162="","",IF(INDEX(Düngemittel!$F:$F,MATCH(Düngemaßnahmen!L162,Düngemittel!$B:$B,0))="","k.A.",INDEX(Düngemittel!$F:$F,MATCH(Düngemaßnahmen!L162,Düngemittel!$B:$B,0))))</f>
        <v/>
      </c>
      <c r="O162" s="27" t="str">
        <f>IF(L162="","",IF(INDEX(Düngemittel!$E:$E,MATCH(Düngemaßnahmen!L162,Düngemittel!$B:$B,0))="","k.A.",INDEX(Düngemittel!$E:$E,MATCH(Düngemaßnahmen!L162,Düngemittel!$B:$B,0))))</f>
        <v/>
      </c>
      <c r="P162" s="27" t="str">
        <f>IF(L162="","",IF(INDEX(Düngemittel!$G:$G,MATCH(Düngemaßnahmen!L162,Düngemittel!$B:$B,0))="",0,INDEX(Düngemittel!$G:$G,MATCH(Düngemaßnahmen!L162,Düngemittel!$B:$B,0))))</f>
        <v/>
      </c>
      <c r="Q162" s="140" t="str">
        <f t="shared" si="23"/>
        <v/>
      </c>
      <c r="R162" s="141" t="str">
        <f t="shared" si="24"/>
        <v/>
      </c>
      <c r="S162" s="25" t="str">
        <f t="shared" si="25"/>
        <v/>
      </c>
      <c r="T162" s="25" t="str">
        <f t="shared" si="21"/>
        <v/>
      </c>
      <c r="U162" s="25" t="str">
        <f t="shared" si="26"/>
        <v/>
      </c>
      <c r="V162" s="25" t="str">
        <f t="shared" si="27"/>
        <v/>
      </c>
      <c r="W162" s="25" t="str">
        <f t="shared" si="28"/>
        <v/>
      </c>
      <c r="X162" s="142"/>
      <c r="Y162" s="142"/>
      <c r="Z162" s="139" t="str">
        <f t="shared" si="29"/>
        <v/>
      </c>
      <c r="AA162" s="160" t="str">
        <f t="shared" si="30"/>
        <v/>
      </c>
    </row>
    <row r="163" spans="1:27" x14ac:dyDescent="0.25">
      <c r="A163" s="103">
        <v>159</v>
      </c>
      <c r="B163" s="32"/>
      <c r="C163" s="138"/>
      <c r="D163" s="55" t="str">
        <f>IF(C163="","",INDEX('Dokumentation (schlagbezogen)'!C:C,MATCH(C163,'Dokumentation (schlagbezogen)'!B:B,0)))</f>
        <v/>
      </c>
      <c r="E163" s="55" t="str">
        <f>IF(C163="","",IF(INDEX('Dokumentation (schlagbezogen)'!D:D,MATCH(C163,'Dokumentation (schlagbezogen)'!B:B,0))="","k.A.",INDEX('Dokumentation (schlagbezogen)'!D:D,MATCH(C163,'Dokumentation (schlagbezogen)'!B:B,0))))</f>
        <v/>
      </c>
      <c r="F163" s="55" t="str">
        <f>IF(C163="","",IF(E163="k.A.","Wert nicht ermittelt!",INDEX('Dokumentation (schlagbezogen)'!E:E,MATCH(C163,'Dokumentation (schlagbezogen)'!B:B,0))))</f>
        <v/>
      </c>
      <c r="G163" s="55" t="str">
        <f t="shared" si="22"/>
        <v/>
      </c>
      <c r="H163" s="30"/>
      <c r="I163" s="131" t="str">
        <f>IF(C163="","",IF(INDEX(Flächenverzeichnis!F:F,MATCH(C163,Flächenverzeichnis!A:A,0))="",30,IF(INDEX('P-Bedarfsermittlung'!D:D,MATCH(C163,'P-Bedarfsermittlung'!B:B,0))="A",30,IF(INDEX('P-Bedarfsermittlung'!D:D,MATCH(C163,'P-Bedarfsermittlung'!B:B,0))="B",20,10))))</f>
        <v/>
      </c>
      <c r="J163" s="132"/>
      <c r="K163" s="32"/>
      <c r="L163" s="31"/>
      <c r="M163" s="27" t="str">
        <f>IF(L163="","",IF(INDEX(Düngemittel!$D:$D,MATCH(Düngemaßnahmen!L163,Düngemittel!$B:$B,0))="",0,INDEX(Düngemittel!$D:$D,MATCH(Düngemaßnahmen!L163,Düngemittel!$B:$B,0))))</f>
        <v/>
      </c>
      <c r="N163" s="27" t="str">
        <f>IF(L163="","",IF(INDEX(Düngemittel!$F:$F,MATCH(Düngemaßnahmen!L163,Düngemittel!$B:$B,0))="","k.A.",INDEX(Düngemittel!$F:$F,MATCH(Düngemaßnahmen!L163,Düngemittel!$B:$B,0))))</f>
        <v/>
      </c>
      <c r="O163" s="27" t="str">
        <f>IF(L163="","",IF(INDEX(Düngemittel!$E:$E,MATCH(Düngemaßnahmen!L163,Düngemittel!$B:$B,0))="","k.A.",INDEX(Düngemittel!$E:$E,MATCH(Düngemaßnahmen!L163,Düngemittel!$B:$B,0))))</f>
        <v/>
      </c>
      <c r="P163" s="27" t="str">
        <f>IF(L163="","",IF(INDEX(Düngemittel!$G:$G,MATCH(Düngemaßnahmen!L163,Düngemittel!$B:$B,0))="",0,INDEX(Düngemittel!$G:$G,MATCH(Düngemaßnahmen!L163,Düngemittel!$B:$B,0))))</f>
        <v/>
      </c>
      <c r="Q163" s="140" t="str">
        <f t="shared" si="23"/>
        <v/>
      </c>
      <c r="R163" s="141" t="str">
        <f t="shared" si="24"/>
        <v/>
      </c>
      <c r="S163" s="25" t="str">
        <f t="shared" si="25"/>
        <v/>
      </c>
      <c r="T163" s="25" t="str">
        <f t="shared" si="21"/>
        <v/>
      </c>
      <c r="U163" s="25" t="str">
        <f t="shared" si="26"/>
        <v/>
      </c>
      <c r="V163" s="25" t="str">
        <f t="shared" si="27"/>
        <v/>
      </c>
      <c r="W163" s="25" t="str">
        <f t="shared" si="28"/>
        <v/>
      </c>
      <c r="X163" s="142"/>
      <c r="Y163" s="142"/>
      <c r="Z163" s="139" t="str">
        <f t="shared" si="29"/>
        <v/>
      </c>
      <c r="AA163" s="160" t="str">
        <f t="shared" si="30"/>
        <v/>
      </c>
    </row>
    <row r="164" spans="1:27" x14ac:dyDescent="0.25">
      <c r="A164" s="103">
        <v>160</v>
      </c>
      <c r="B164" s="32"/>
      <c r="C164" s="138"/>
      <c r="D164" s="55" t="str">
        <f>IF(C164="","",INDEX('Dokumentation (schlagbezogen)'!C:C,MATCH(C164,'Dokumentation (schlagbezogen)'!B:B,0)))</f>
        <v/>
      </c>
      <c r="E164" s="55" t="str">
        <f>IF(C164="","",IF(INDEX('Dokumentation (schlagbezogen)'!D:D,MATCH(C164,'Dokumentation (schlagbezogen)'!B:B,0))="","k.A.",INDEX('Dokumentation (schlagbezogen)'!D:D,MATCH(C164,'Dokumentation (schlagbezogen)'!B:B,0))))</f>
        <v/>
      </c>
      <c r="F164" s="55" t="str">
        <f>IF(C164="","",IF(E164="k.A.","Wert nicht ermittelt!",INDEX('Dokumentation (schlagbezogen)'!E:E,MATCH(C164,'Dokumentation (schlagbezogen)'!B:B,0))))</f>
        <v/>
      </c>
      <c r="G164" s="55" t="str">
        <f t="shared" si="22"/>
        <v/>
      </c>
      <c r="H164" s="30"/>
      <c r="I164" s="131" t="str">
        <f>IF(C164="","",IF(INDEX(Flächenverzeichnis!F:F,MATCH(C164,Flächenverzeichnis!A:A,0))="",30,IF(INDEX('P-Bedarfsermittlung'!D:D,MATCH(C164,'P-Bedarfsermittlung'!B:B,0))="A",30,IF(INDEX('P-Bedarfsermittlung'!D:D,MATCH(C164,'P-Bedarfsermittlung'!B:B,0))="B",20,10))))</f>
        <v/>
      </c>
      <c r="J164" s="132"/>
      <c r="K164" s="32"/>
      <c r="L164" s="31"/>
      <c r="M164" s="27" t="str">
        <f>IF(L164="","",IF(INDEX(Düngemittel!$D:$D,MATCH(Düngemaßnahmen!L164,Düngemittel!$B:$B,0))="",0,INDEX(Düngemittel!$D:$D,MATCH(Düngemaßnahmen!L164,Düngemittel!$B:$B,0))))</f>
        <v/>
      </c>
      <c r="N164" s="27" t="str">
        <f>IF(L164="","",IF(INDEX(Düngemittel!$F:$F,MATCH(Düngemaßnahmen!L164,Düngemittel!$B:$B,0))="","k.A.",INDEX(Düngemittel!$F:$F,MATCH(Düngemaßnahmen!L164,Düngemittel!$B:$B,0))))</f>
        <v/>
      </c>
      <c r="O164" s="27" t="str">
        <f>IF(L164="","",IF(INDEX(Düngemittel!$E:$E,MATCH(Düngemaßnahmen!L164,Düngemittel!$B:$B,0))="","k.A.",INDEX(Düngemittel!$E:$E,MATCH(Düngemaßnahmen!L164,Düngemittel!$B:$B,0))))</f>
        <v/>
      </c>
      <c r="P164" s="27" t="str">
        <f>IF(L164="","",IF(INDEX(Düngemittel!$G:$G,MATCH(Düngemaßnahmen!L164,Düngemittel!$B:$B,0))="",0,INDEX(Düngemittel!$G:$G,MATCH(Düngemaßnahmen!L164,Düngemittel!$B:$B,0))))</f>
        <v/>
      </c>
      <c r="Q164" s="140" t="str">
        <f t="shared" si="23"/>
        <v/>
      </c>
      <c r="R164" s="141" t="str">
        <f t="shared" si="24"/>
        <v/>
      </c>
      <c r="S164" s="25" t="str">
        <f t="shared" si="25"/>
        <v/>
      </c>
      <c r="T164" s="25" t="str">
        <f t="shared" si="21"/>
        <v/>
      </c>
      <c r="U164" s="25" t="str">
        <f t="shared" si="26"/>
        <v/>
      </c>
      <c r="V164" s="25" t="str">
        <f t="shared" si="27"/>
        <v/>
      </c>
      <c r="W164" s="25" t="str">
        <f t="shared" si="28"/>
        <v/>
      </c>
      <c r="X164" s="142"/>
      <c r="Y164" s="142"/>
      <c r="Z164" s="139" t="str">
        <f t="shared" si="29"/>
        <v/>
      </c>
      <c r="AA164" s="160" t="str">
        <f t="shared" si="30"/>
        <v/>
      </c>
    </row>
    <row r="165" spans="1:27" x14ac:dyDescent="0.25">
      <c r="A165" s="103">
        <v>161</v>
      </c>
      <c r="B165" s="32"/>
      <c r="C165" s="138"/>
      <c r="D165" s="55" t="str">
        <f>IF(C165="","",INDEX('Dokumentation (schlagbezogen)'!C:C,MATCH(C165,'Dokumentation (schlagbezogen)'!B:B,0)))</f>
        <v/>
      </c>
      <c r="E165" s="55" t="str">
        <f>IF(C165="","",IF(INDEX('Dokumentation (schlagbezogen)'!D:D,MATCH(C165,'Dokumentation (schlagbezogen)'!B:B,0))="","k.A.",INDEX('Dokumentation (schlagbezogen)'!D:D,MATCH(C165,'Dokumentation (schlagbezogen)'!B:B,0))))</f>
        <v/>
      </c>
      <c r="F165" s="55" t="str">
        <f>IF(C165="","",IF(E165="k.A.","Wert nicht ermittelt!",INDEX('Dokumentation (schlagbezogen)'!E:E,MATCH(C165,'Dokumentation (schlagbezogen)'!B:B,0))))</f>
        <v/>
      </c>
      <c r="G165" s="55" t="str">
        <f t="shared" si="22"/>
        <v/>
      </c>
      <c r="H165" s="30"/>
      <c r="I165" s="131" t="str">
        <f>IF(C165="","",IF(INDEX(Flächenverzeichnis!F:F,MATCH(C165,Flächenverzeichnis!A:A,0))="",30,IF(INDEX('P-Bedarfsermittlung'!D:D,MATCH(C165,'P-Bedarfsermittlung'!B:B,0))="A",30,IF(INDEX('P-Bedarfsermittlung'!D:D,MATCH(C165,'P-Bedarfsermittlung'!B:B,0))="B",20,10))))</f>
        <v/>
      </c>
      <c r="J165" s="132"/>
      <c r="K165" s="32"/>
      <c r="L165" s="31"/>
      <c r="M165" s="27" t="str">
        <f>IF(L165="","",IF(INDEX(Düngemittel!$D:$D,MATCH(Düngemaßnahmen!L165,Düngemittel!$B:$B,0))="",0,INDEX(Düngemittel!$D:$D,MATCH(Düngemaßnahmen!L165,Düngemittel!$B:$B,0))))</f>
        <v/>
      </c>
      <c r="N165" s="27" t="str">
        <f>IF(L165="","",IF(INDEX(Düngemittel!$F:$F,MATCH(Düngemaßnahmen!L165,Düngemittel!$B:$B,0))="","k.A.",INDEX(Düngemittel!$F:$F,MATCH(Düngemaßnahmen!L165,Düngemittel!$B:$B,0))))</f>
        <v/>
      </c>
      <c r="O165" s="27" t="str">
        <f>IF(L165="","",IF(INDEX(Düngemittel!$E:$E,MATCH(Düngemaßnahmen!L165,Düngemittel!$B:$B,0))="","k.A.",INDEX(Düngemittel!$E:$E,MATCH(Düngemaßnahmen!L165,Düngemittel!$B:$B,0))))</f>
        <v/>
      </c>
      <c r="P165" s="27" t="str">
        <f>IF(L165="","",IF(INDEX(Düngemittel!$G:$G,MATCH(Düngemaßnahmen!L165,Düngemittel!$B:$B,0))="",0,INDEX(Düngemittel!$G:$G,MATCH(Düngemaßnahmen!L165,Düngemittel!$B:$B,0))))</f>
        <v/>
      </c>
      <c r="Q165" s="140" t="str">
        <f t="shared" si="23"/>
        <v/>
      </c>
      <c r="R165" s="141" t="str">
        <f t="shared" si="24"/>
        <v/>
      </c>
      <c r="S165" s="25" t="str">
        <f t="shared" si="25"/>
        <v/>
      </c>
      <c r="T165" s="25" t="str">
        <f t="shared" si="21"/>
        <v/>
      </c>
      <c r="U165" s="25" t="str">
        <f t="shared" si="26"/>
        <v/>
      </c>
      <c r="V165" s="25" t="str">
        <f t="shared" si="27"/>
        <v/>
      </c>
      <c r="W165" s="25" t="str">
        <f t="shared" si="28"/>
        <v/>
      </c>
      <c r="X165" s="142"/>
      <c r="Y165" s="142"/>
      <c r="Z165" s="139" t="str">
        <f t="shared" si="29"/>
        <v/>
      </c>
      <c r="AA165" s="160" t="str">
        <f t="shared" si="30"/>
        <v/>
      </c>
    </row>
    <row r="166" spans="1:27" x14ac:dyDescent="0.25">
      <c r="A166" s="103">
        <v>162</v>
      </c>
      <c r="B166" s="32"/>
      <c r="C166" s="138"/>
      <c r="D166" s="55" t="str">
        <f>IF(C166="","",INDEX('Dokumentation (schlagbezogen)'!C:C,MATCH(C166,'Dokumentation (schlagbezogen)'!B:B,0)))</f>
        <v/>
      </c>
      <c r="E166" s="55" t="str">
        <f>IF(C166="","",IF(INDEX('Dokumentation (schlagbezogen)'!D:D,MATCH(C166,'Dokumentation (schlagbezogen)'!B:B,0))="","k.A.",INDEX('Dokumentation (schlagbezogen)'!D:D,MATCH(C166,'Dokumentation (schlagbezogen)'!B:B,0))))</f>
        <v/>
      </c>
      <c r="F166" s="55" t="str">
        <f>IF(C166="","",IF(E166="k.A.","Wert nicht ermittelt!",INDEX('Dokumentation (schlagbezogen)'!E:E,MATCH(C166,'Dokumentation (schlagbezogen)'!B:B,0))))</f>
        <v/>
      </c>
      <c r="G166" s="55" t="str">
        <f t="shared" si="22"/>
        <v/>
      </c>
      <c r="H166" s="30"/>
      <c r="I166" s="131" t="str">
        <f>IF(C166="","",IF(INDEX(Flächenverzeichnis!F:F,MATCH(C166,Flächenverzeichnis!A:A,0))="",30,IF(INDEX('P-Bedarfsermittlung'!D:D,MATCH(C166,'P-Bedarfsermittlung'!B:B,0))="A",30,IF(INDEX('P-Bedarfsermittlung'!D:D,MATCH(C166,'P-Bedarfsermittlung'!B:B,0))="B",20,10))))</f>
        <v/>
      </c>
      <c r="J166" s="132"/>
      <c r="K166" s="32"/>
      <c r="L166" s="31"/>
      <c r="M166" s="27" t="str">
        <f>IF(L166="","",IF(INDEX(Düngemittel!$D:$D,MATCH(Düngemaßnahmen!L166,Düngemittel!$B:$B,0))="",0,INDEX(Düngemittel!$D:$D,MATCH(Düngemaßnahmen!L166,Düngemittel!$B:$B,0))))</f>
        <v/>
      </c>
      <c r="N166" s="27" t="str">
        <f>IF(L166="","",IF(INDEX(Düngemittel!$F:$F,MATCH(Düngemaßnahmen!L166,Düngemittel!$B:$B,0))="","k.A.",INDEX(Düngemittel!$F:$F,MATCH(Düngemaßnahmen!L166,Düngemittel!$B:$B,0))))</f>
        <v/>
      </c>
      <c r="O166" s="27" t="str">
        <f>IF(L166="","",IF(INDEX(Düngemittel!$E:$E,MATCH(Düngemaßnahmen!L166,Düngemittel!$B:$B,0))="","k.A.",INDEX(Düngemittel!$E:$E,MATCH(Düngemaßnahmen!L166,Düngemittel!$B:$B,0))))</f>
        <v/>
      </c>
      <c r="P166" s="27" t="str">
        <f>IF(L166="","",IF(INDEX(Düngemittel!$G:$G,MATCH(Düngemaßnahmen!L166,Düngemittel!$B:$B,0))="",0,INDEX(Düngemittel!$G:$G,MATCH(Düngemaßnahmen!L166,Düngemittel!$B:$B,0))))</f>
        <v/>
      </c>
      <c r="Q166" s="140" t="str">
        <f t="shared" si="23"/>
        <v/>
      </c>
      <c r="R166" s="141" t="str">
        <f t="shared" si="24"/>
        <v/>
      </c>
      <c r="S166" s="25" t="str">
        <f t="shared" si="25"/>
        <v/>
      </c>
      <c r="T166" s="25" t="str">
        <f t="shared" si="21"/>
        <v/>
      </c>
      <c r="U166" s="25" t="str">
        <f t="shared" si="26"/>
        <v/>
      </c>
      <c r="V166" s="25" t="str">
        <f t="shared" si="27"/>
        <v/>
      </c>
      <c r="W166" s="25" t="str">
        <f t="shared" si="28"/>
        <v/>
      </c>
      <c r="X166" s="142"/>
      <c r="Y166" s="142"/>
      <c r="Z166" s="139" t="str">
        <f t="shared" si="29"/>
        <v/>
      </c>
      <c r="AA166" s="160" t="str">
        <f t="shared" si="30"/>
        <v/>
      </c>
    </row>
    <row r="167" spans="1:27" x14ac:dyDescent="0.25">
      <c r="A167" s="103">
        <v>163</v>
      </c>
      <c r="B167" s="32"/>
      <c r="C167" s="138"/>
      <c r="D167" s="55" t="str">
        <f>IF(C167="","",INDEX('Dokumentation (schlagbezogen)'!C:C,MATCH(C167,'Dokumentation (schlagbezogen)'!B:B,0)))</f>
        <v/>
      </c>
      <c r="E167" s="55" t="str">
        <f>IF(C167="","",IF(INDEX('Dokumentation (schlagbezogen)'!D:D,MATCH(C167,'Dokumentation (schlagbezogen)'!B:B,0))="","k.A.",INDEX('Dokumentation (schlagbezogen)'!D:D,MATCH(C167,'Dokumentation (schlagbezogen)'!B:B,0))))</f>
        <v/>
      </c>
      <c r="F167" s="55" t="str">
        <f>IF(C167="","",IF(E167="k.A.","Wert nicht ermittelt!",INDEX('Dokumentation (schlagbezogen)'!E:E,MATCH(C167,'Dokumentation (schlagbezogen)'!B:B,0))))</f>
        <v/>
      </c>
      <c r="G167" s="55" t="str">
        <f t="shared" si="22"/>
        <v/>
      </c>
      <c r="H167" s="30"/>
      <c r="I167" s="131" t="str">
        <f>IF(C167="","",IF(INDEX(Flächenverzeichnis!F:F,MATCH(C167,Flächenverzeichnis!A:A,0))="",30,IF(INDEX('P-Bedarfsermittlung'!D:D,MATCH(C167,'P-Bedarfsermittlung'!B:B,0))="A",30,IF(INDEX('P-Bedarfsermittlung'!D:D,MATCH(C167,'P-Bedarfsermittlung'!B:B,0))="B",20,10))))</f>
        <v/>
      </c>
      <c r="J167" s="132"/>
      <c r="K167" s="32"/>
      <c r="L167" s="31"/>
      <c r="M167" s="27" t="str">
        <f>IF(L167="","",IF(INDEX(Düngemittel!$D:$D,MATCH(Düngemaßnahmen!L167,Düngemittel!$B:$B,0))="",0,INDEX(Düngemittel!$D:$D,MATCH(Düngemaßnahmen!L167,Düngemittel!$B:$B,0))))</f>
        <v/>
      </c>
      <c r="N167" s="27" t="str">
        <f>IF(L167="","",IF(INDEX(Düngemittel!$F:$F,MATCH(Düngemaßnahmen!L167,Düngemittel!$B:$B,0))="","k.A.",INDEX(Düngemittel!$F:$F,MATCH(Düngemaßnahmen!L167,Düngemittel!$B:$B,0))))</f>
        <v/>
      </c>
      <c r="O167" s="27" t="str">
        <f>IF(L167="","",IF(INDEX(Düngemittel!$E:$E,MATCH(Düngemaßnahmen!L167,Düngemittel!$B:$B,0))="","k.A.",INDEX(Düngemittel!$E:$E,MATCH(Düngemaßnahmen!L167,Düngemittel!$B:$B,0))))</f>
        <v/>
      </c>
      <c r="P167" s="27" t="str">
        <f>IF(L167="","",IF(INDEX(Düngemittel!$G:$G,MATCH(Düngemaßnahmen!L167,Düngemittel!$B:$B,0))="",0,INDEX(Düngemittel!$G:$G,MATCH(Düngemaßnahmen!L167,Düngemittel!$B:$B,0))))</f>
        <v/>
      </c>
      <c r="Q167" s="140" t="str">
        <f t="shared" si="23"/>
        <v/>
      </c>
      <c r="R167" s="141" t="str">
        <f t="shared" si="24"/>
        <v/>
      </c>
      <c r="S167" s="25" t="str">
        <f t="shared" si="25"/>
        <v/>
      </c>
      <c r="T167" s="25" t="str">
        <f t="shared" si="21"/>
        <v/>
      </c>
      <c r="U167" s="25" t="str">
        <f t="shared" si="26"/>
        <v/>
      </c>
      <c r="V167" s="25" t="str">
        <f t="shared" si="27"/>
        <v/>
      </c>
      <c r="W167" s="25" t="str">
        <f t="shared" si="28"/>
        <v/>
      </c>
      <c r="X167" s="142"/>
      <c r="Y167" s="142"/>
      <c r="Z167" s="139" t="str">
        <f t="shared" si="29"/>
        <v/>
      </c>
      <c r="AA167" s="160" t="str">
        <f t="shared" si="30"/>
        <v/>
      </c>
    </row>
    <row r="168" spans="1:27" x14ac:dyDescent="0.25">
      <c r="A168" s="103">
        <v>164</v>
      </c>
      <c r="B168" s="32"/>
      <c r="C168" s="138"/>
      <c r="D168" s="55" t="str">
        <f>IF(C168="","",INDEX('Dokumentation (schlagbezogen)'!C:C,MATCH(C168,'Dokumentation (schlagbezogen)'!B:B,0)))</f>
        <v/>
      </c>
      <c r="E168" s="55" t="str">
        <f>IF(C168="","",IF(INDEX('Dokumentation (schlagbezogen)'!D:D,MATCH(C168,'Dokumentation (schlagbezogen)'!B:B,0))="","k.A.",INDEX('Dokumentation (schlagbezogen)'!D:D,MATCH(C168,'Dokumentation (schlagbezogen)'!B:B,0))))</f>
        <v/>
      </c>
      <c r="F168" s="55" t="str">
        <f>IF(C168="","",IF(E168="k.A.","Wert nicht ermittelt!",INDEX('Dokumentation (schlagbezogen)'!E:E,MATCH(C168,'Dokumentation (schlagbezogen)'!B:B,0))))</f>
        <v/>
      </c>
      <c r="G168" s="55" t="str">
        <f t="shared" ref="G168:G200" si="31">IF(C168="","",IF(F168="Wert nicht ermittelt!",50,F168/D168))</f>
        <v/>
      </c>
      <c r="H168" s="30"/>
      <c r="I168" s="131" t="str">
        <f>IF(C168="","",IF(INDEX(Flächenverzeichnis!F:F,MATCH(C168,Flächenverzeichnis!A:A,0))="",30,IF(INDEX('P-Bedarfsermittlung'!D:D,MATCH(C168,'P-Bedarfsermittlung'!B:B,0))="A",30,IF(INDEX('P-Bedarfsermittlung'!D:D,MATCH(C168,'P-Bedarfsermittlung'!B:B,0))="B",20,10))))</f>
        <v/>
      </c>
      <c r="J168" s="132"/>
      <c r="K168" s="32"/>
      <c r="L168" s="31"/>
      <c r="M168" s="27" t="str">
        <f>IF(L168="","",IF(INDEX(Düngemittel!$D:$D,MATCH(Düngemaßnahmen!L168,Düngemittel!$B:$B,0))="",0,INDEX(Düngemittel!$D:$D,MATCH(Düngemaßnahmen!L168,Düngemittel!$B:$B,0))))</f>
        <v/>
      </c>
      <c r="N168" s="27" t="str">
        <f>IF(L168="","",IF(INDEX(Düngemittel!$F:$F,MATCH(Düngemaßnahmen!L168,Düngemittel!$B:$B,0))="","k.A.",INDEX(Düngemittel!$F:$F,MATCH(Düngemaßnahmen!L168,Düngemittel!$B:$B,0))))</f>
        <v/>
      </c>
      <c r="O168" s="27" t="str">
        <f>IF(L168="","",IF(INDEX(Düngemittel!$E:$E,MATCH(Düngemaßnahmen!L168,Düngemittel!$B:$B,0))="","k.A.",INDEX(Düngemittel!$E:$E,MATCH(Düngemaßnahmen!L168,Düngemittel!$B:$B,0))))</f>
        <v/>
      </c>
      <c r="P168" s="27" t="str">
        <f>IF(L168="","",IF(INDEX(Düngemittel!$G:$G,MATCH(Düngemaßnahmen!L168,Düngemittel!$B:$B,0))="",0,INDEX(Düngemittel!$G:$G,MATCH(Düngemaßnahmen!L168,Düngemittel!$B:$B,0))))</f>
        <v/>
      </c>
      <c r="Q168" s="140" t="str">
        <f t="shared" ref="Q168:Q200" si="32">IF(OR(L168="",C168=""),"",IF(AND(C168="",H168=""),"",IF(H168="",0,IF(OR(M168=0,M168="k.A."),"Wert nicht ermittelbar!",((H168/M168)*D168)*1000))))</f>
        <v/>
      </c>
      <c r="R168" s="141" t="str">
        <f t="shared" ref="R168:R200" si="33">IF(OR(L168="",C168=""),"",IF(AND(C168="",J168=""),"",IF(OR(J168="",J168=0),0,IF(OR(P168=0,P168="k.A."),"Wert nicht ermittelbar!",((J168/P168)*D168)*1000))))</f>
        <v/>
      </c>
      <c r="S168" s="25" t="str">
        <f t="shared" ref="S168:S200" si="34">IF(OR(Q168="Wert nicht ermittelbar!",Q168="",P168="",P168="k.A."),"",Q168*(P168/1000))</f>
        <v/>
      </c>
      <c r="T168" s="25" t="str">
        <f t="shared" si="21"/>
        <v/>
      </c>
      <c r="U168" s="25" t="str">
        <f t="shared" ref="U168:U200" si="35">IF(OR(R168="Wert nicht ermittelbar!",R168="",P168="",P168="k.A."),"",R168*(P168/1000))</f>
        <v/>
      </c>
      <c r="V168" s="25" t="str">
        <f t="shared" ref="V168:V200" si="36">IF(OR(J168="",R168="Wert nicht ermittelbar!",R168="",P168="",P168="k.A."),"",(R168*(M168/1000))/D168)</f>
        <v/>
      </c>
      <c r="W168" s="25" t="str">
        <f t="shared" ref="W168:W200" si="37">IF(OR(J168="",R168="Wert nicht ermittelbar!",R168="",P168="",P168="k.A."),"",R168*(M168/1000))</f>
        <v/>
      </c>
      <c r="X168" s="142"/>
      <c r="Y168" s="142"/>
      <c r="Z168" s="139" t="str">
        <f t="shared" ref="Z168:Z200" si="38">IF(L168="","",IF(AND(X168="",Y168=""),"",IF(Y168&gt;X168,(Y168/1000)*M168,(X168/1000)*M168)))</f>
        <v/>
      </c>
      <c r="AA168" s="160" t="str">
        <f t="shared" ref="AA168:AA200" si="39">IF(L168="","",IF(AND(X168="",Y168=""),"",IF(Y168&gt;X168,(Y168/1000)*P168,(X168/1000)*P168)))</f>
        <v/>
      </c>
    </row>
    <row r="169" spans="1:27" x14ac:dyDescent="0.25">
      <c r="A169" s="103">
        <v>165</v>
      </c>
      <c r="B169" s="32"/>
      <c r="C169" s="138"/>
      <c r="D169" s="55" t="str">
        <f>IF(C169="","",INDEX('Dokumentation (schlagbezogen)'!C:C,MATCH(C169,'Dokumentation (schlagbezogen)'!B:B,0)))</f>
        <v/>
      </c>
      <c r="E169" s="55" t="str">
        <f>IF(C169="","",IF(INDEX('Dokumentation (schlagbezogen)'!D:D,MATCH(C169,'Dokumentation (schlagbezogen)'!B:B,0))="","k.A.",INDEX('Dokumentation (schlagbezogen)'!D:D,MATCH(C169,'Dokumentation (schlagbezogen)'!B:B,0))))</f>
        <v/>
      </c>
      <c r="F169" s="55" t="str">
        <f>IF(C169="","",IF(E169="k.A.","Wert nicht ermittelt!",INDEX('Dokumentation (schlagbezogen)'!E:E,MATCH(C169,'Dokumentation (schlagbezogen)'!B:B,0))))</f>
        <v/>
      </c>
      <c r="G169" s="55" t="str">
        <f t="shared" si="31"/>
        <v/>
      </c>
      <c r="H169" s="30"/>
      <c r="I169" s="131" t="str">
        <f>IF(C169="","",IF(INDEX(Flächenverzeichnis!F:F,MATCH(C169,Flächenverzeichnis!A:A,0))="",30,IF(INDEX('P-Bedarfsermittlung'!D:D,MATCH(C169,'P-Bedarfsermittlung'!B:B,0))="A",30,IF(INDEX('P-Bedarfsermittlung'!D:D,MATCH(C169,'P-Bedarfsermittlung'!B:B,0))="B",20,10))))</f>
        <v/>
      </c>
      <c r="J169" s="132"/>
      <c r="K169" s="32"/>
      <c r="L169" s="31"/>
      <c r="M169" s="27" t="str">
        <f>IF(L169="","",IF(INDEX(Düngemittel!$D:$D,MATCH(Düngemaßnahmen!L169,Düngemittel!$B:$B,0))="",0,INDEX(Düngemittel!$D:$D,MATCH(Düngemaßnahmen!L169,Düngemittel!$B:$B,0))))</f>
        <v/>
      </c>
      <c r="N169" s="27" t="str">
        <f>IF(L169="","",IF(INDEX(Düngemittel!$F:$F,MATCH(Düngemaßnahmen!L169,Düngemittel!$B:$B,0))="","k.A.",INDEX(Düngemittel!$F:$F,MATCH(Düngemaßnahmen!L169,Düngemittel!$B:$B,0))))</f>
        <v/>
      </c>
      <c r="O169" s="27" t="str">
        <f>IF(L169="","",IF(INDEX(Düngemittel!$E:$E,MATCH(Düngemaßnahmen!L169,Düngemittel!$B:$B,0))="","k.A.",INDEX(Düngemittel!$E:$E,MATCH(Düngemaßnahmen!L169,Düngemittel!$B:$B,0))))</f>
        <v/>
      </c>
      <c r="P169" s="27" t="str">
        <f>IF(L169="","",IF(INDEX(Düngemittel!$G:$G,MATCH(Düngemaßnahmen!L169,Düngemittel!$B:$B,0))="",0,INDEX(Düngemittel!$G:$G,MATCH(Düngemaßnahmen!L169,Düngemittel!$B:$B,0))))</f>
        <v/>
      </c>
      <c r="Q169" s="140" t="str">
        <f t="shared" si="32"/>
        <v/>
      </c>
      <c r="R169" s="141" t="str">
        <f t="shared" si="33"/>
        <v/>
      </c>
      <c r="S169" s="25" t="str">
        <f t="shared" si="34"/>
        <v/>
      </c>
      <c r="T169" s="25" t="str">
        <f t="shared" si="21"/>
        <v/>
      </c>
      <c r="U169" s="25" t="str">
        <f t="shared" si="35"/>
        <v/>
      </c>
      <c r="V169" s="25" t="str">
        <f t="shared" si="36"/>
        <v/>
      </c>
      <c r="W169" s="25" t="str">
        <f t="shared" si="37"/>
        <v/>
      </c>
      <c r="X169" s="142"/>
      <c r="Y169" s="142"/>
      <c r="Z169" s="139" t="str">
        <f t="shared" si="38"/>
        <v/>
      </c>
      <c r="AA169" s="160" t="str">
        <f t="shared" si="39"/>
        <v/>
      </c>
    </row>
    <row r="170" spans="1:27" x14ac:dyDescent="0.25">
      <c r="A170" s="103">
        <v>166</v>
      </c>
      <c r="B170" s="32"/>
      <c r="C170" s="138"/>
      <c r="D170" s="55" t="str">
        <f>IF(C170="","",INDEX('Dokumentation (schlagbezogen)'!C:C,MATCH(C170,'Dokumentation (schlagbezogen)'!B:B,0)))</f>
        <v/>
      </c>
      <c r="E170" s="55" t="str">
        <f>IF(C170="","",IF(INDEX('Dokumentation (schlagbezogen)'!D:D,MATCH(C170,'Dokumentation (schlagbezogen)'!B:B,0))="","k.A.",INDEX('Dokumentation (schlagbezogen)'!D:D,MATCH(C170,'Dokumentation (schlagbezogen)'!B:B,0))))</f>
        <v/>
      </c>
      <c r="F170" s="55" t="str">
        <f>IF(C170="","",IF(E170="k.A.","Wert nicht ermittelt!",INDEX('Dokumentation (schlagbezogen)'!E:E,MATCH(C170,'Dokumentation (schlagbezogen)'!B:B,0))))</f>
        <v/>
      </c>
      <c r="G170" s="55" t="str">
        <f t="shared" si="31"/>
        <v/>
      </c>
      <c r="H170" s="30"/>
      <c r="I170" s="131" t="str">
        <f>IF(C170="","",IF(INDEX(Flächenverzeichnis!F:F,MATCH(C170,Flächenverzeichnis!A:A,0))="",30,IF(INDEX('P-Bedarfsermittlung'!D:D,MATCH(C170,'P-Bedarfsermittlung'!B:B,0))="A",30,IF(INDEX('P-Bedarfsermittlung'!D:D,MATCH(C170,'P-Bedarfsermittlung'!B:B,0))="B",20,10))))</f>
        <v/>
      </c>
      <c r="J170" s="132"/>
      <c r="K170" s="32"/>
      <c r="L170" s="31"/>
      <c r="M170" s="27" t="str">
        <f>IF(L170="","",IF(INDEX(Düngemittel!$D:$D,MATCH(Düngemaßnahmen!L170,Düngemittel!$B:$B,0))="",0,INDEX(Düngemittel!$D:$D,MATCH(Düngemaßnahmen!L170,Düngemittel!$B:$B,0))))</f>
        <v/>
      </c>
      <c r="N170" s="27" t="str">
        <f>IF(L170="","",IF(INDEX(Düngemittel!$F:$F,MATCH(Düngemaßnahmen!L170,Düngemittel!$B:$B,0))="","k.A.",INDEX(Düngemittel!$F:$F,MATCH(Düngemaßnahmen!L170,Düngemittel!$B:$B,0))))</f>
        <v/>
      </c>
      <c r="O170" s="27" t="str">
        <f>IF(L170="","",IF(INDEX(Düngemittel!$E:$E,MATCH(Düngemaßnahmen!L170,Düngemittel!$B:$B,0))="","k.A.",INDEX(Düngemittel!$E:$E,MATCH(Düngemaßnahmen!L170,Düngemittel!$B:$B,0))))</f>
        <v/>
      </c>
      <c r="P170" s="27" t="str">
        <f>IF(L170="","",IF(INDEX(Düngemittel!$G:$G,MATCH(Düngemaßnahmen!L170,Düngemittel!$B:$B,0))="",0,INDEX(Düngemittel!$G:$G,MATCH(Düngemaßnahmen!L170,Düngemittel!$B:$B,0))))</f>
        <v/>
      </c>
      <c r="Q170" s="140" t="str">
        <f t="shared" si="32"/>
        <v/>
      </c>
      <c r="R170" s="141" t="str">
        <f t="shared" si="33"/>
        <v/>
      </c>
      <c r="S170" s="25" t="str">
        <f t="shared" si="34"/>
        <v/>
      </c>
      <c r="T170" s="25" t="str">
        <f t="shared" si="21"/>
        <v/>
      </c>
      <c r="U170" s="25" t="str">
        <f t="shared" si="35"/>
        <v/>
      </c>
      <c r="V170" s="25" t="str">
        <f t="shared" si="36"/>
        <v/>
      </c>
      <c r="W170" s="25" t="str">
        <f t="shared" si="37"/>
        <v/>
      </c>
      <c r="X170" s="142"/>
      <c r="Y170" s="142"/>
      <c r="Z170" s="139" t="str">
        <f t="shared" si="38"/>
        <v/>
      </c>
      <c r="AA170" s="160" t="str">
        <f t="shared" si="39"/>
        <v/>
      </c>
    </row>
    <row r="171" spans="1:27" x14ac:dyDescent="0.25">
      <c r="A171" s="103">
        <v>167</v>
      </c>
      <c r="B171" s="32"/>
      <c r="C171" s="138"/>
      <c r="D171" s="55" t="str">
        <f>IF(C171="","",INDEX('Dokumentation (schlagbezogen)'!C:C,MATCH(C171,'Dokumentation (schlagbezogen)'!B:B,0)))</f>
        <v/>
      </c>
      <c r="E171" s="55" t="str">
        <f>IF(C171="","",IF(INDEX('Dokumentation (schlagbezogen)'!D:D,MATCH(C171,'Dokumentation (schlagbezogen)'!B:B,0))="","k.A.",INDEX('Dokumentation (schlagbezogen)'!D:D,MATCH(C171,'Dokumentation (schlagbezogen)'!B:B,0))))</f>
        <v/>
      </c>
      <c r="F171" s="55" t="str">
        <f>IF(C171="","",IF(E171="k.A.","Wert nicht ermittelt!",INDEX('Dokumentation (schlagbezogen)'!E:E,MATCH(C171,'Dokumentation (schlagbezogen)'!B:B,0))))</f>
        <v/>
      </c>
      <c r="G171" s="55" t="str">
        <f t="shared" si="31"/>
        <v/>
      </c>
      <c r="H171" s="30"/>
      <c r="I171" s="131" t="str">
        <f>IF(C171="","",IF(INDEX(Flächenverzeichnis!F:F,MATCH(C171,Flächenverzeichnis!A:A,0))="",30,IF(INDEX('P-Bedarfsermittlung'!D:D,MATCH(C171,'P-Bedarfsermittlung'!B:B,0))="A",30,IF(INDEX('P-Bedarfsermittlung'!D:D,MATCH(C171,'P-Bedarfsermittlung'!B:B,0))="B",20,10))))</f>
        <v/>
      </c>
      <c r="J171" s="132"/>
      <c r="K171" s="32"/>
      <c r="L171" s="31"/>
      <c r="M171" s="27" t="str">
        <f>IF(L171="","",IF(INDEX(Düngemittel!$D:$D,MATCH(Düngemaßnahmen!L171,Düngemittel!$B:$B,0))="",0,INDEX(Düngemittel!$D:$D,MATCH(Düngemaßnahmen!L171,Düngemittel!$B:$B,0))))</f>
        <v/>
      </c>
      <c r="N171" s="27" t="str">
        <f>IF(L171="","",IF(INDEX(Düngemittel!$F:$F,MATCH(Düngemaßnahmen!L171,Düngemittel!$B:$B,0))="","k.A.",INDEX(Düngemittel!$F:$F,MATCH(Düngemaßnahmen!L171,Düngemittel!$B:$B,0))))</f>
        <v/>
      </c>
      <c r="O171" s="27" t="str">
        <f>IF(L171="","",IF(INDEX(Düngemittel!$E:$E,MATCH(Düngemaßnahmen!L171,Düngemittel!$B:$B,0))="","k.A.",INDEX(Düngemittel!$E:$E,MATCH(Düngemaßnahmen!L171,Düngemittel!$B:$B,0))))</f>
        <v/>
      </c>
      <c r="P171" s="27" t="str">
        <f>IF(L171="","",IF(INDEX(Düngemittel!$G:$G,MATCH(Düngemaßnahmen!L171,Düngemittel!$B:$B,0))="",0,INDEX(Düngemittel!$G:$G,MATCH(Düngemaßnahmen!L171,Düngemittel!$B:$B,0))))</f>
        <v/>
      </c>
      <c r="Q171" s="140" t="str">
        <f t="shared" si="32"/>
        <v/>
      </c>
      <c r="R171" s="141" t="str">
        <f t="shared" si="33"/>
        <v/>
      </c>
      <c r="S171" s="25" t="str">
        <f t="shared" si="34"/>
        <v/>
      </c>
      <c r="T171" s="25" t="str">
        <f t="shared" si="21"/>
        <v/>
      </c>
      <c r="U171" s="25" t="str">
        <f t="shared" si="35"/>
        <v/>
      </c>
      <c r="V171" s="25" t="str">
        <f t="shared" si="36"/>
        <v/>
      </c>
      <c r="W171" s="25" t="str">
        <f t="shared" si="37"/>
        <v/>
      </c>
      <c r="X171" s="142"/>
      <c r="Y171" s="142"/>
      <c r="Z171" s="139" t="str">
        <f t="shared" si="38"/>
        <v/>
      </c>
      <c r="AA171" s="160" t="str">
        <f t="shared" si="39"/>
        <v/>
      </c>
    </row>
    <row r="172" spans="1:27" x14ac:dyDescent="0.25">
      <c r="A172" s="103">
        <v>168</v>
      </c>
      <c r="B172" s="32"/>
      <c r="C172" s="138"/>
      <c r="D172" s="55" t="str">
        <f>IF(C172="","",INDEX('Dokumentation (schlagbezogen)'!C:C,MATCH(C172,'Dokumentation (schlagbezogen)'!B:B,0)))</f>
        <v/>
      </c>
      <c r="E172" s="55" t="str">
        <f>IF(C172="","",IF(INDEX('Dokumentation (schlagbezogen)'!D:D,MATCH(C172,'Dokumentation (schlagbezogen)'!B:B,0))="","k.A.",INDEX('Dokumentation (schlagbezogen)'!D:D,MATCH(C172,'Dokumentation (schlagbezogen)'!B:B,0))))</f>
        <v/>
      </c>
      <c r="F172" s="55" t="str">
        <f>IF(C172="","",IF(E172="k.A.","Wert nicht ermittelt!",INDEX('Dokumentation (schlagbezogen)'!E:E,MATCH(C172,'Dokumentation (schlagbezogen)'!B:B,0))))</f>
        <v/>
      </c>
      <c r="G172" s="55" t="str">
        <f t="shared" si="31"/>
        <v/>
      </c>
      <c r="H172" s="30"/>
      <c r="I172" s="131" t="str">
        <f>IF(C172="","",IF(INDEX(Flächenverzeichnis!F:F,MATCH(C172,Flächenverzeichnis!A:A,0))="",30,IF(INDEX('P-Bedarfsermittlung'!D:D,MATCH(C172,'P-Bedarfsermittlung'!B:B,0))="A",30,IF(INDEX('P-Bedarfsermittlung'!D:D,MATCH(C172,'P-Bedarfsermittlung'!B:B,0))="B",20,10))))</f>
        <v/>
      </c>
      <c r="J172" s="132"/>
      <c r="K172" s="32"/>
      <c r="L172" s="31"/>
      <c r="M172" s="27" t="str">
        <f>IF(L172="","",IF(INDEX(Düngemittel!$D:$D,MATCH(Düngemaßnahmen!L172,Düngemittel!$B:$B,0))="",0,INDEX(Düngemittel!$D:$D,MATCH(Düngemaßnahmen!L172,Düngemittel!$B:$B,0))))</f>
        <v/>
      </c>
      <c r="N172" s="27" t="str">
        <f>IF(L172="","",IF(INDEX(Düngemittel!$F:$F,MATCH(Düngemaßnahmen!L172,Düngemittel!$B:$B,0))="","k.A.",INDEX(Düngemittel!$F:$F,MATCH(Düngemaßnahmen!L172,Düngemittel!$B:$B,0))))</f>
        <v/>
      </c>
      <c r="O172" s="27" t="str">
        <f>IF(L172="","",IF(INDEX(Düngemittel!$E:$E,MATCH(Düngemaßnahmen!L172,Düngemittel!$B:$B,0))="","k.A.",INDEX(Düngemittel!$E:$E,MATCH(Düngemaßnahmen!L172,Düngemittel!$B:$B,0))))</f>
        <v/>
      </c>
      <c r="P172" s="27" t="str">
        <f>IF(L172="","",IF(INDEX(Düngemittel!$G:$G,MATCH(Düngemaßnahmen!L172,Düngemittel!$B:$B,0))="",0,INDEX(Düngemittel!$G:$G,MATCH(Düngemaßnahmen!L172,Düngemittel!$B:$B,0))))</f>
        <v/>
      </c>
      <c r="Q172" s="140" t="str">
        <f t="shared" si="32"/>
        <v/>
      </c>
      <c r="R172" s="141" t="str">
        <f t="shared" si="33"/>
        <v/>
      </c>
      <c r="S172" s="25" t="str">
        <f t="shared" si="34"/>
        <v/>
      </c>
      <c r="T172" s="25" t="str">
        <f t="shared" si="21"/>
        <v/>
      </c>
      <c r="U172" s="25" t="str">
        <f t="shared" si="35"/>
        <v/>
      </c>
      <c r="V172" s="25" t="str">
        <f t="shared" si="36"/>
        <v/>
      </c>
      <c r="W172" s="25" t="str">
        <f t="shared" si="37"/>
        <v/>
      </c>
      <c r="X172" s="142"/>
      <c r="Y172" s="142"/>
      <c r="Z172" s="139" t="str">
        <f t="shared" si="38"/>
        <v/>
      </c>
      <c r="AA172" s="160" t="str">
        <f t="shared" si="39"/>
        <v/>
      </c>
    </row>
    <row r="173" spans="1:27" x14ac:dyDescent="0.25">
      <c r="A173" s="103">
        <v>169</v>
      </c>
      <c r="B173" s="32"/>
      <c r="C173" s="138"/>
      <c r="D173" s="55" t="str">
        <f>IF(C173="","",INDEX('Dokumentation (schlagbezogen)'!C:C,MATCH(C173,'Dokumentation (schlagbezogen)'!B:B,0)))</f>
        <v/>
      </c>
      <c r="E173" s="55" t="str">
        <f>IF(C173="","",IF(INDEX('Dokumentation (schlagbezogen)'!D:D,MATCH(C173,'Dokumentation (schlagbezogen)'!B:B,0))="","k.A.",INDEX('Dokumentation (schlagbezogen)'!D:D,MATCH(C173,'Dokumentation (schlagbezogen)'!B:B,0))))</f>
        <v/>
      </c>
      <c r="F173" s="55" t="str">
        <f>IF(C173="","",IF(E173="k.A.","Wert nicht ermittelt!",INDEX('Dokumentation (schlagbezogen)'!E:E,MATCH(C173,'Dokumentation (schlagbezogen)'!B:B,0))))</f>
        <v/>
      </c>
      <c r="G173" s="55" t="str">
        <f t="shared" si="31"/>
        <v/>
      </c>
      <c r="H173" s="30"/>
      <c r="I173" s="131" t="str">
        <f>IF(C173="","",IF(INDEX(Flächenverzeichnis!F:F,MATCH(C173,Flächenverzeichnis!A:A,0))="",30,IF(INDEX('P-Bedarfsermittlung'!D:D,MATCH(C173,'P-Bedarfsermittlung'!B:B,0))="A",30,IF(INDEX('P-Bedarfsermittlung'!D:D,MATCH(C173,'P-Bedarfsermittlung'!B:B,0))="B",20,10))))</f>
        <v/>
      </c>
      <c r="J173" s="132"/>
      <c r="K173" s="32"/>
      <c r="L173" s="31"/>
      <c r="M173" s="27" t="str">
        <f>IF(L173="","",IF(INDEX(Düngemittel!$D:$D,MATCH(Düngemaßnahmen!L173,Düngemittel!$B:$B,0))="",0,INDEX(Düngemittel!$D:$D,MATCH(Düngemaßnahmen!L173,Düngemittel!$B:$B,0))))</f>
        <v/>
      </c>
      <c r="N173" s="27" t="str">
        <f>IF(L173="","",IF(INDEX(Düngemittel!$F:$F,MATCH(Düngemaßnahmen!L173,Düngemittel!$B:$B,0))="","k.A.",INDEX(Düngemittel!$F:$F,MATCH(Düngemaßnahmen!L173,Düngemittel!$B:$B,0))))</f>
        <v/>
      </c>
      <c r="O173" s="27" t="str">
        <f>IF(L173="","",IF(INDEX(Düngemittel!$E:$E,MATCH(Düngemaßnahmen!L173,Düngemittel!$B:$B,0))="","k.A.",INDEX(Düngemittel!$E:$E,MATCH(Düngemaßnahmen!L173,Düngemittel!$B:$B,0))))</f>
        <v/>
      </c>
      <c r="P173" s="27" t="str">
        <f>IF(L173="","",IF(INDEX(Düngemittel!$G:$G,MATCH(Düngemaßnahmen!L173,Düngemittel!$B:$B,0))="",0,INDEX(Düngemittel!$G:$G,MATCH(Düngemaßnahmen!L173,Düngemittel!$B:$B,0))))</f>
        <v/>
      </c>
      <c r="Q173" s="140" t="str">
        <f t="shared" si="32"/>
        <v/>
      </c>
      <c r="R173" s="141" t="str">
        <f t="shared" si="33"/>
        <v/>
      </c>
      <c r="S173" s="25" t="str">
        <f t="shared" si="34"/>
        <v/>
      </c>
      <c r="T173" s="25" t="str">
        <f t="shared" si="21"/>
        <v/>
      </c>
      <c r="U173" s="25" t="str">
        <f t="shared" si="35"/>
        <v/>
      </c>
      <c r="V173" s="25" t="str">
        <f t="shared" si="36"/>
        <v/>
      </c>
      <c r="W173" s="25" t="str">
        <f t="shared" si="37"/>
        <v/>
      </c>
      <c r="X173" s="142"/>
      <c r="Y173" s="142"/>
      <c r="Z173" s="139" t="str">
        <f t="shared" si="38"/>
        <v/>
      </c>
      <c r="AA173" s="160" t="str">
        <f t="shared" si="39"/>
        <v/>
      </c>
    </row>
    <row r="174" spans="1:27" x14ac:dyDescent="0.25">
      <c r="A174" s="103">
        <v>170</v>
      </c>
      <c r="B174" s="32"/>
      <c r="C174" s="138"/>
      <c r="D174" s="55" t="str">
        <f>IF(C174="","",INDEX('Dokumentation (schlagbezogen)'!C:C,MATCH(C174,'Dokumentation (schlagbezogen)'!B:B,0)))</f>
        <v/>
      </c>
      <c r="E174" s="55" t="str">
        <f>IF(C174="","",IF(INDEX('Dokumentation (schlagbezogen)'!D:D,MATCH(C174,'Dokumentation (schlagbezogen)'!B:B,0))="","k.A.",INDEX('Dokumentation (schlagbezogen)'!D:D,MATCH(C174,'Dokumentation (schlagbezogen)'!B:B,0))))</f>
        <v/>
      </c>
      <c r="F174" s="55" t="str">
        <f>IF(C174="","",IF(E174="k.A.","Wert nicht ermittelt!",INDEX('Dokumentation (schlagbezogen)'!E:E,MATCH(C174,'Dokumentation (schlagbezogen)'!B:B,0))))</f>
        <v/>
      </c>
      <c r="G174" s="55" t="str">
        <f t="shared" si="31"/>
        <v/>
      </c>
      <c r="H174" s="30"/>
      <c r="I174" s="131" t="str">
        <f>IF(C174="","",IF(INDEX(Flächenverzeichnis!F:F,MATCH(C174,Flächenverzeichnis!A:A,0))="",30,IF(INDEX('P-Bedarfsermittlung'!D:D,MATCH(C174,'P-Bedarfsermittlung'!B:B,0))="A",30,IF(INDEX('P-Bedarfsermittlung'!D:D,MATCH(C174,'P-Bedarfsermittlung'!B:B,0))="B",20,10))))</f>
        <v/>
      </c>
      <c r="J174" s="132"/>
      <c r="K174" s="32"/>
      <c r="L174" s="31"/>
      <c r="M174" s="27" t="str">
        <f>IF(L174="","",IF(INDEX(Düngemittel!$D:$D,MATCH(Düngemaßnahmen!L174,Düngemittel!$B:$B,0))="",0,INDEX(Düngemittel!$D:$D,MATCH(Düngemaßnahmen!L174,Düngemittel!$B:$B,0))))</f>
        <v/>
      </c>
      <c r="N174" s="27" t="str">
        <f>IF(L174="","",IF(INDEX(Düngemittel!$F:$F,MATCH(Düngemaßnahmen!L174,Düngemittel!$B:$B,0))="","k.A.",INDEX(Düngemittel!$F:$F,MATCH(Düngemaßnahmen!L174,Düngemittel!$B:$B,0))))</f>
        <v/>
      </c>
      <c r="O174" s="27" t="str">
        <f>IF(L174="","",IF(INDEX(Düngemittel!$E:$E,MATCH(Düngemaßnahmen!L174,Düngemittel!$B:$B,0))="","k.A.",INDEX(Düngemittel!$E:$E,MATCH(Düngemaßnahmen!L174,Düngemittel!$B:$B,0))))</f>
        <v/>
      </c>
      <c r="P174" s="27" t="str">
        <f>IF(L174="","",IF(INDEX(Düngemittel!$G:$G,MATCH(Düngemaßnahmen!L174,Düngemittel!$B:$B,0))="",0,INDEX(Düngemittel!$G:$G,MATCH(Düngemaßnahmen!L174,Düngemittel!$B:$B,0))))</f>
        <v/>
      </c>
      <c r="Q174" s="140" t="str">
        <f t="shared" si="32"/>
        <v/>
      </c>
      <c r="R174" s="141" t="str">
        <f t="shared" si="33"/>
        <v/>
      </c>
      <c r="S174" s="25" t="str">
        <f t="shared" si="34"/>
        <v/>
      </c>
      <c r="T174" s="25" t="str">
        <f t="shared" si="21"/>
        <v/>
      </c>
      <c r="U174" s="25" t="str">
        <f t="shared" si="35"/>
        <v/>
      </c>
      <c r="V174" s="25" t="str">
        <f t="shared" si="36"/>
        <v/>
      </c>
      <c r="W174" s="25" t="str">
        <f t="shared" si="37"/>
        <v/>
      </c>
      <c r="X174" s="142"/>
      <c r="Y174" s="142"/>
      <c r="Z174" s="139" t="str">
        <f t="shared" si="38"/>
        <v/>
      </c>
      <c r="AA174" s="160" t="str">
        <f t="shared" si="39"/>
        <v/>
      </c>
    </row>
    <row r="175" spans="1:27" x14ac:dyDescent="0.25">
      <c r="A175" s="103">
        <v>171</v>
      </c>
      <c r="B175" s="32"/>
      <c r="C175" s="138"/>
      <c r="D175" s="55" t="str">
        <f>IF(C175="","",INDEX('Dokumentation (schlagbezogen)'!C:C,MATCH(C175,'Dokumentation (schlagbezogen)'!B:B,0)))</f>
        <v/>
      </c>
      <c r="E175" s="55" t="str">
        <f>IF(C175="","",IF(INDEX('Dokumentation (schlagbezogen)'!D:D,MATCH(C175,'Dokumentation (schlagbezogen)'!B:B,0))="","k.A.",INDEX('Dokumentation (schlagbezogen)'!D:D,MATCH(C175,'Dokumentation (schlagbezogen)'!B:B,0))))</f>
        <v/>
      </c>
      <c r="F175" s="55" t="str">
        <f>IF(C175="","",IF(E175="k.A.","Wert nicht ermittelt!",INDEX('Dokumentation (schlagbezogen)'!E:E,MATCH(C175,'Dokumentation (schlagbezogen)'!B:B,0))))</f>
        <v/>
      </c>
      <c r="G175" s="55" t="str">
        <f t="shared" si="31"/>
        <v/>
      </c>
      <c r="H175" s="30"/>
      <c r="I175" s="131" t="str">
        <f>IF(C175="","",IF(INDEX(Flächenverzeichnis!F:F,MATCH(C175,Flächenverzeichnis!A:A,0))="",30,IF(INDEX('P-Bedarfsermittlung'!D:D,MATCH(C175,'P-Bedarfsermittlung'!B:B,0))="A",30,IF(INDEX('P-Bedarfsermittlung'!D:D,MATCH(C175,'P-Bedarfsermittlung'!B:B,0))="B",20,10))))</f>
        <v/>
      </c>
      <c r="J175" s="132"/>
      <c r="K175" s="32"/>
      <c r="L175" s="31"/>
      <c r="M175" s="27" t="str">
        <f>IF(L175="","",IF(INDEX(Düngemittel!$D:$D,MATCH(Düngemaßnahmen!L175,Düngemittel!$B:$B,0))="",0,INDEX(Düngemittel!$D:$D,MATCH(Düngemaßnahmen!L175,Düngemittel!$B:$B,0))))</f>
        <v/>
      </c>
      <c r="N175" s="27" t="str">
        <f>IF(L175="","",IF(INDEX(Düngemittel!$F:$F,MATCH(Düngemaßnahmen!L175,Düngemittel!$B:$B,0))="","k.A.",INDEX(Düngemittel!$F:$F,MATCH(Düngemaßnahmen!L175,Düngemittel!$B:$B,0))))</f>
        <v/>
      </c>
      <c r="O175" s="27" t="str">
        <f>IF(L175="","",IF(INDEX(Düngemittel!$E:$E,MATCH(Düngemaßnahmen!L175,Düngemittel!$B:$B,0))="","k.A.",INDEX(Düngemittel!$E:$E,MATCH(Düngemaßnahmen!L175,Düngemittel!$B:$B,0))))</f>
        <v/>
      </c>
      <c r="P175" s="27" t="str">
        <f>IF(L175="","",IF(INDEX(Düngemittel!$G:$G,MATCH(Düngemaßnahmen!L175,Düngemittel!$B:$B,0))="",0,INDEX(Düngemittel!$G:$G,MATCH(Düngemaßnahmen!L175,Düngemittel!$B:$B,0))))</f>
        <v/>
      </c>
      <c r="Q175" s="140" t="str">
        <f t="shared" si="32"/>
        <v/>
      </c>
      <c r="R175" s="141" t="str">
        <f t="shared" si="33"/>
        <v/>
      </c>
      <c r="S175" s="25" t="str">
        <f t="shared" si="34"/>
        <v/>
      </c>
      <c r="T175" s="25" t="str">
        <f t="shared" si="21"/>
        <v/>
      </c>
      <c r="U175" s="25" t="str">
        <f t="shared" si="35"/>
        <v/>
      </c>
      <c r="V175" s="25" t="str">
        <f t="shared" si="36"/>
        <v/>
      </c>
      <c r="W175" s="25" t="str">
        <f t="shared" si="37"/>
        <v/>
      </c>
      <c r="X175" s="142"/>
      <c r="Y175" s="142"/>
      <c r="Z175" s="139" t="str">
        <f t="shared" si="38"/>
        <v/>
      </c>
      <c r="AA175" s="160" t="str">
        <f t="shared" si="39"/>
        <v/>
      </c>
    </row>
    <row r="176" spans="1:27" x14ac:dyDescent="0.25">
      <c r="A176" s="103">
        <v>172</v>
      </c>
      <c r="B176" s="32"/>
      <c r="C176" s="138"/>
      <c r="D176" s="55" t="str">
        <f>IF(C176="","",INDEX('Dokumentation (schlagbezogen)'!C:C,MATCH(C176,'Dokumentation (schlagbezogen)'!B:B,0)))</f>
        <v/>
      </c>
      <c r="E176" s="55" t="str">
        <f>IF(C176="","",IF(INDEX('Dokumentation (schlagbezogen)'!D:D,MATCH(C176,'Dokumentation (schlagbezogen)'!B:B,0))="","k.A.",INDEX('Dokumentation (schlagbezogen)'!D:D,MATCH(C176,'Dokumentation (schlagbezogen)'!B:B,0))))</f>
        <v/>
      </c>
      <c r="F176" s="55" t="str">
        <f>IF(C176="","",IF(E176="k.A.","Wert nicht ermittelt!",INDEX('Dokumentation (schlagbezogen)'!E:E,MATCH(C176,'Dokumentation (schlagbezogen)'!B:B,0))))</f>
        <v/>
      </c>
      <c r="G176" s="55" t="str">
        <f t="shared" si="31"/>
        <v/>
      </c>
      <c r="H176" s="30"/>
      <c r="I176" s="131" t="str">
        <f>IF(C176="","",IF(INDEX(Flächenverzeichnis!F:F,MATCH(C176,Flächenverzeichnis!A:A,0))="",30,IF(INDEX('P-Bedarfsermittlung'!D:D,MATCH(C176,'P-Bedarfsermittlung'!B:B,0))="A",30,IF(INDEX('P-Bedarfsermittlung'!D:D,MATCH(C176,'P-Bedarfsermittlung'!B:B,0))="B",20,10))))</f>
        <v/>
      </c>
      <c r="J176" s="132"/>
      <c r="K176" s="32"/>
      <c r="L176" s="31"/>
      <c r="M176" s="27" t="str">
        <f>IF(L176="","",IF(INDEX(Düngemittel!$D:$D,MATCH(Düngemaßnahmen!L176,Düngemittel!$B:$B,0))="",0,INDEX(Düngemittel!$D:$D,MATCH(Düngemaßnahmen!L176,Düngemittel!$B:$B,0))))</f>
        <v/>
      </c>
      <c r="N176" s="27" t="str">
        <f>IF(L176="","",IF(INDEX(Düngemittel!$F:$F,MATCH(Düngemaßnahmen!L176,Düngemittel!$B:$B,0))="","k.A.",INDEX(Düngemittel!$F:$F,MATCH(Düngemaßnahmen!L176,Düngemittel!$B:$B,0))))</f>
        <v/>
      </c>
      <c r="O176" s="27" t="str">
        <f>IF(L176="","",IF(INDEX(Düngemittel!$E:$E,MATCH(Düngemaßnahmen!L176,Düngemittel!$B:$B,0))="","k.A.",INDEX(Düngemittel!$E:$E,MATCH(Düngemaßnahmen!L176,Düngemittel!$B:$B,0))))</f>
        <v/>
      </c>
      <c r="P176" s="27" t="str">
        <f>IF(L176="","",IF(INDEX(Düngemittel!$G:$G,MATCH(Düngemaßnahmen!L176,Düngemittel!$B:$B,0))="",0,INDEX(Düngemittel!$G:$G,MATCH(Düngemaßnahmen!L176,Düngemittel!$B:$B,0))))</f>
        <v/>
      </c>
      <c r="Q176" s="140" t="str">
        <f t="shared" si="32"/>
        <v/>
      </c>
      <c r="R176" s="141" t="str">
        <f t="shared" si="33"/>
        <v/>
      </c>
      <c r="S176" s="25" t="str">
        <f t="shared" si="34"/>
        <v/>
      </c>
      <c r="T176" s="25" t="str">
        <f t="shared" si="21"/>
        <v/>
      </c>
      <c r="U176" s="25" t="str">
        <f t="shared" si="35"/>
        <v/>
      </c>
      <c r="V176" s="25" t="str">
        <f t="shared" si="36"/>
        <v/>
      </c>
      <c r="W176" s="25" t="str">
        <f t="shared" si="37"/>
        <v/>
      </c>
      <c r="X176" s="142"/>
      <c r="Y176" s="142"/>
      <c r="Z176" s="139" t="str">
        <f t="shared" si="38"/>
        <v/>
      </c>
      <c r="AA176" s="160" t="str">
        <f t="shared" si="39"/>
        <v/>
      </c>
    </row>
    <row r="177" spans="1:27" x14ac:dyDescent="0.25">
      <c r="A177" s="103">
        <v>173</v>
      </c>
      <c r="B177" s="32"/>
      <c r="C177" s="138"/>
      <c r="D177" s="55" t="str">
        <f>IF(C177="","",INDEX('Dokumentation (schlagbezogen)'!C:C,MATCH(C177,'Dokumentation (schlagbezogen)'!B:B,0)))</f>
        <v/>
      </c>
      <c r="E177" s="55" t="str">
        <f>IF(C177="","",IF(INDEX('Dokumentation (schlagbezogen)'!D:D,MATCH(C177,'Dokumentation (schlagbezogen)'!B:B,0))="","k.A.",INDEX('Dokumentation (schlagbezogen)'!D:D,MATCH(C177,'Dokumentation (schlagbezogen)'!B:B,0))))</f>
        <v/>
      </c>
      <c r="F177" s="55" t="str">
        <f>IF(C177="","",IF(E177="k.A.","Wert nicht ermittelt!",INDEX('Dokumentation (schlagbezogen)'!E:E,MATCH(C177,'Dokumentation (schlagbezogen)'!B:B,0))))</f>
        <v/>
      </c>
      <c r="G177" s="55" t="str">
        <f t="shared" si="31"/>
        <v/>
      </c>
      <c r="H177" s="30"/>
      <c r="I177" s="131" t="str">
        <f>IF(C177="","",IF(INDEX(Flächenverzeichnis!F:F,MATCH(C177,Flächenverzeichnis!A:A,0))="",30,IF(INDEX('P-Bedarfsermittlung'!D:D,MATCH(C177,'P-Bedarfsermittlung'!B:B,0))="A",30,IF(INDEX('P-Bedarfsermittlung'!D:D,MATCH(C177,'P-Bedarfsermittlung'!B:B,0))="B",20,10))))</f>
        <v/>
      </c>
      <c r="J177" s="132"/>
      <c r="K177" s="32"/>
      <c r="L177" s="31"/>
      <c r="M177" s="27" t="str">
        <f>IF(L177="","",IF(INDEX(Düngemittel!$D:$D,MATCH(Düngemaßnahmen!L177,Düngemittel!$B:$B,0))="",0,INDEX(Düngemittel!$D:$D,MATCH(Düngemaßnahmen!L177,Düngemittel!$B:$B,0))))</f>
        <v/>
      </c>
      <c r="N177" s="27" t="str">
        <f>IF(L177="","",IF(INDEX(Düngemittel!$F:$F,MATCH(Düngemaßnahmen!L177,Düngemittel!$B:$B,0))="","k.A.",INDEX(Düngemittel!$F:$F,MATCH(Düngemaßnahmen!L177,Düngemittel!$B:$B,0))))</f>
        <v/>
      </c>
      <c r="O177" s="27" t="str">
        <f>IF(L177="","",IF(INDEX(Düngemittel!$E:$E,MATCH(Düngemaßnahmen!L177,Düngemittel!$B:$B,0))="","k.A.",INDEX(Düngemittel!$E:$E,MATCH(Düngemaßnahmen!L177,Düngemittel!$B:$B,0))))</f>
        <v/>
      </c>
      <c r="P177" s="27" t="str">
        <f>IF(L177="","",IF(INDEX(Düngemittel!$G:$G,MATCH(Düngemaßnahmen!L177,Düngemittel!$B:$B,0))="",0,INDEX(Düngemittel!$G:$G,MATCH(Düngemaßnahmen!L177,Düngemittel!$B:$B,0))))</f>
        <v/>
      </c>
      <c r="Q177" s="140" t="str">
        <f t="shared" si="32"/>
        <v/>
      </c>
      <c r="R177" s="141" t="str">
        <f t="shared" si="33"/>
        <v/>
      </c>
      <c r="S177" s="25" t="str">
        <f t="shared" si="34"/>
        <v/>
      </c>
      <c r="T177" s="25" t="str">
        <f t="shared" si="21"/>
        <v/>
      </c>
      <c r="U177" s="25" t="str">
        <f t="shared" si="35"/>
        <v/>
      </c>
      <c r="V177" s="25" t="str">
        <f t="shared" si="36"/>
        <v/>
      </c>
      <c r="W177" s="25" t="str">
        <f t="shared" si="37"/>
        <v/>
      </c>
      <c r="X177" s="142"/>
      <c r="Y177" s="142"/>
      <c r="Z177" s="139" t="str">
        <f t="shared" si="38"/>
        <v/>
      </c>
      <c r="AA177" s="160" t="str">
        <f t="shared" si="39"/>
        <v/>
      </c>
    </row>
    <row r="178" spans="1:27" x14ac:dyDescent="0.25">
      <c r="A178" s="103">
        <v>174</v>
      </c>
      <c r="B178" s="32"/>
      <c r="C178" s="138"/>
      <c r="D178" s="55" t="str">
        <f>IF(C178="","",INDEX('Dokumentation (schlagbezogen)'!C:C,MATCH(C178,'Dokumentation (schlagbezogen)'!B:B,0)))</f>
        <v/>
      </c>
      <c r="E178" s="55" t="str">
        <f>IF(C178="","",IF(INDEX('Dokumentation (schlagbezogen)'!D:D,MATCH(C178,'Dokumentation (schlagbezogen)'!B:B,0))="","k.A.",INDEX('Dokumentation (schlagbezogen)'!D:D,MATCH(C178,'Dokumentation (schlagbezogen)'!B:B,0))))</f>
        <v/>
      </c>
      <c r="F178" s="55" t="str">
        <f>IF(C178="","",IF(E178="k.A.","Wert nicht ermittelt!",INDEX('Dokumentation (schlagbezogen)'!E:E,MATCH(C178,'Dokumentation (schlagbezogen)'!B:B,0))))</f>
        <v/>
      </c>
      <c r="G178" s="55" t="str">
        <f t="shared" si="31"/>
        <v/>
      </c>
      <c r="H178" s="30"/>
      <c r="I178" s="131" t="str">
        <f>IF(C178="","",IF(INDEX(Flächenverzeichnis!F:F,MATCH(C178,Flächenverzeichnis!A:A,0))="",30,IF(INDEX('P-Bedarfsermittlung'!D:D,MATCH(C178,'P-Bedarfsermittlung'!B:B,0))="A",30,IF(INDEX('P-Bedarfsermittlung'!D:D,MATCH(C178,'P-Bedarfsermittlung'!B:B,0))="B",20,10))))</f>
        <v/>
      </c>
      <c r="J178" s="132"/>
      <c r="K178" s="32"/>
      <c r="L178" s="31"/>
      <c r="M178" s="27" t="str">
        <f>IF(L178="","",IF(INDEX(Düngemittel!$D:$D,MATCH(Düngemaßnahmen!L178,Düngemittel!$B:$B,0))="",0,INDEX(Düngemittel!$D:$D,MATCH(Düngemaßnahmen!L178,Düngemittel!$B:$B,0))))</f>
        <v/>
      </c>
      <c r="N178" s="27" t="str">
        <f>IF(L178="","",IF(INDEX(Düngemittel!$F:$F,MATCH(Düngemaßnahmen!L178,Düngemittel!$B:$B,0))="","k.A.",INDEX(Düngemittel!$F:$F,MATCH(Düngemaßnahmen!L178,Düngemittel!$B:$B,0))))</f>
        <v/>
      </c>
      <c r="O178" s="27" t="str">
        <f>IF(L178="","",IF(INDEX(Düngemittel!$E:$E,MATCH(Düngemaßnahmen!L178,Düngemittel!$B:$B,0))="","k.A.",INDEX(Düngemittel!$E:$E,MATCH(Düngemaßnahmen!L178,Düngemittel!$B:$B,0))))</f>
        <v/>
      </c>
      <c r="P178" s="27" t="str">
        <f>IF(L178="","",IF(INDEX(Düngemittel!$G:$G,MATCH(Düngemaßnahmen!L178,Düngemittel!$B:$B,0))="",0,INDEX(Düngemittel!$G:$G,MATCH(Düngemaßnahmen!L178,Düngemittel!$B:$B,0))))</f>
        <v/>
      </c>
      <c r="Q178" s="140" t="str">
        <f t="shared" si="32"/>
        <v/>
      </c>
      <c r="R178" s="141" t="str">
        <f t="shared" si="33"/>
        <v/>
      </c>
      <c r="S178" s="25" t="str">
        <f t="shared" si="34"/>
        <v/>
      </c>
      <c r="T178" s="25" t="str">
        <f t="shared" si="21"/>
        <v/>
      </c>
      <c r="U178" s="25" t="str">
        <f t="shared" si="35"/>
        <v/>
      </c>
      <c r="V178" s="25" t="str">
        <f t="shared" si="36"/>
        <v/>
      </c>
      <c r="W178" s="25" t="str">
        <f t="shared" si="37"/>
        <v/>
      </c>
      <c r="X178" s="142"/>
      <c r="Y178" s="142"/>
      <c r="Z178" s="139" t="str">
        <f t="shared" si="38"/>
        <v/>
      </c>
      <c r="AA178" s="160" t="str">
        <f t="shared" si="39"/>
        <v/>
      </c>
    </row>
    <row r="179" spans="1:27" x14ac:dyDescent="0.25">
      <c r="A179" s="103">
        <v>175</v>
      </c>
      <c r="B179" s="32"/>
      <c r="C179" s="138"/>
      <c r="D179" s="55" t="str">
        <f>IF(C179="","",INDEX('Dokumentation (schlagbezogen)'!C:C,MATCH(C179,'Dokumentation (schlagbezogen)'!B:B,0)))</f>
        <v/>
      </c>
      <c r="E179" s="55" t="str">
        <f>IF(C179="","",IF(INDEX('Dokumentation (schlagbezogen)'!D:D,MATCH(C179,'Dokumentation (schlagbezogen)'!B:B,0))="","k.A.",INDEX('Dokumentation (schlagbezogen)'!D:D,MATCH(C179,'Dokumentation (schlagbezogen)'!B:B,0))))</f>
        <v/>
      </c>
      <c r="F179" s="55" t="str">
        <f>IF(C179="","",IF(E179="k.A.","Wert nicht ermittelt!",INDEX('Dokumentation (schlagbezogen)'!E:E,MATCH(C179,'Dokumentation (schlagbezogen)'!B:B,0))))</f>
        <v/>
      </c>
      <c r="G179" s="55" t="str">
        <f t="shared" si="31"/>
        <v/>
      </c>
      <c r="H179" s="30"/>
      <c r="I179" s="131" t="str">
        <f>IF(C179="","",IF(INDEX(Flächenverzeichnis!F:F,MATCH(C179,Flächenverzeichnis!A:A,0))="",30,IF(INDEX('P-Bedarfsermittlung'!D:D,MATCH(C179,'P-Bedarfsermittlung'!B:B,0))="A",30,IF(INDEX('P-Bedarfsermittlung'!D:D,MATCH(C179,'P-Bedarfsermittlung'!B:B,0))="B",20,10))))</f>
        <v/>
      </c>
      <c r="J179" s="132"/>
      <c r="K179" s="32"/>
      <c r="L179" s="31"/>
      <c r="M179" s="27" t="str">
        <f>IF(L179="","",IF(INDEX(Düngemittel!$D:$D,MATCH(Düngemaßnahmen!L179,Düngemittel!$B:$B,0))="",0,INDEX(Düngemittel!$D:$D,MATCH(Düngemaßnahmen!L179,Düngemittel!$B:$B,0))))</f>
        <v/>
      </c>
      <c r="N179" s="27" t="str">
        <f>IF(L179="","",IF(INDEX(Düngemittel!$F:$F,MATCH(Düngemaßnahmen!L179,Düngemittel!$B:$B,0))="","k.A.",INDEX(Düngemittel!$F:$F,MATCH(Düngemaßnahmen!L179,Düngemittel!$B:$B,0))))</f>
        <v/>
      </c>
      <c r="O179" s="27" t="str">
        <f>IF(L179="","",IF(INDEX(Düngemittel!$E:$E,MATCH(Düngemaßnahmen!L179,Düngemittel!$B:$B,0))="","k.A.",INDEX(Düngemittel!$E:$E,MATCH(Düngemaßnahmen!L179,Düngemittel!$B:$B,0))))</f>
        <v/>
      </c>
      <c r="P179" s="27" t="str">
        <f>IF(L179="","",IF(INDEX(Düngemittel!$G:$G,MATCH(Düngemaßnahmen!L179,Düngemittel!$B:$B,0))="",0,INDEX(Düngemittel!$G:$G,MATCH(Düngemaßnahmen!L179,Düngemittel!$B:$B,0))))</f>
        <v/>
      </c>
      <c r="Q179" s="140" t="str">
        <f t="shared" si="32"/>
        <v/>
      </c>
      <c r="R179" s="141" t="str">
        <f t="shared" si="33"/>
        <v/>
      </c>
      <c r="S179" s="25" t="str">
        <f t="shared" si="34"/>
        <v/>
      </c>
      <c r="T179" s="25" t="str">
        <f t="shared" si="21"/>
        <v/>
      </c>
      <c r="U179" s="25" t="str">
        <f t="shared" si="35"/>
        <v/>
      </c>
      <c r="V179" s="25" t="str">
        <f t="shared" si="36"/>
        <v/>
      </c>
      <c r="W179" s="25" t="str">
        <f t="shared" si="37"/>
        <v/>
      </c>
      <c r="X179" s="142"/>
      <c r="Y179" s="142"/>
      <c r="Z179" s="139" t="str">
        <f t="shared" si="38"/>
        <v/>
      </c>
      <c r="AA179" s="160" t="str">
        <f t="shared" si="39"/>
        <v/>
      </c>
    </row>
    <row r="180" spans="1:27" x14ac:dyDescent="0.25">
      <c r="A180" s="103">
        <v>176</v>
      </c>
      <c r="B180" s="32"/>
      <c r="C180" s="138"/>
      <c r="D180" s="55" t="str">
        <f>IF(C180="","",INDEX('Dokumentation (schlagbezogen)'!C:C,MATCH(C180,'Dokumentation (schlagbezogen)'!B:B,0)))</f>
        <v/>
      </c>
      <c r="E180" s="55" t="str">
        <f>IF(C180="","",IF(INDEX('Dokumentation (schlagbezogen)'!D:D,MATCH(C180,'Dokumentation (schlagbezogen)'!B:B,0))="","k.A.",INDEX('Dokumentation (schlagbezogen)'!D:D,MATCH(C180,'Dokumentation (schlagbezogen)'!B:B,0))))</f>
        <v/>
      </c>
      <c r="F180" s="55" t="str">
        <f>IF(C180="","",IF(E180="k.A.","Wert nicht ermittelt!",INDEX('Dokumentation (schlagbezogen)'!E:E,MATCH(C180,'Dokumentation (schlagbezogen)'!B:B,0))))</f>
        <v/>
      </c>
      <c r="G180" s="55" t="str">
        <f t="shared" si="31"/>
        <v/>
      </c>
      <c r="H180" s="30"/>
      <c r="I180" s="131" t="str">
        <f>IF(C180="","",IF(INDEX(Flächenverzeichnis!F:F,MATCH(C180,Flächenverzeichnis!A:A,0))="",30,IF(INDEX('P-Bedarfsermittlung'!D:D,MATCH(C180,'P-Bedarfsermittlung'!B:B,0))="A",30,IF(INDEX('P-Bedarfsermittlung'!D:D,MATCH(C180,'P-Bedarfsermittlung'!B:B,0))="B",20,10))))</f>
        <v/>
      </c>
      <c r="J180" s="132"/>
      <c r="K180" s="32"/>
      <c r="L180" s="31"/>
      <c r="M180" s="27" t="str">
        <f>IF(L180="","",IF(INDEX(Düngemittel!$D:$D,MATCH(Düngemaßnahmen!L180,Düngemittel!$B:$B,0))="",0,INDEX(Düngemittel!$D:$D,MATCH(Düngemaßnahmen!L180,Düngemittel!$B:$B,0))))</f>
        <v/>
      </c>
      <c r="N180" s="27" t="str">
        <f>IF(L180="","",IF(INDEX(Düngemittel!$F:$F,MATCH(Düngemaßnahmen!L180,Düngemittel!$B:$B,0))="","k.A.",INDEX(Düngemittel!$F:$F,MATCH(Düngemaßnahmen!L180,Düngemittel!$B:$B,0))))</f>
        <v/>
      </c>
      <c r="O180" s="27" t="str">
        <f>IF(L180="","",IF(INDEX(Düngemittel!$E:$E,MATCH(Düngemaßnahmen!L180,Düngemittel!$B:$B,0))="","k.A.",INDEX(Düngemittel!$E:$E,MATCH(Düngemaßnahmen!L180,Düngemittel!$B:$B,0))))</f>
        <v/>
      </c>
      <c r="P180" s="27" t="str">
        <f>IF(L180="","",IF(INDEX(Düngemittel!$G:$G,MATCH(Düngemaßnahmen!L180,Düngemittel!$B:$B,0))="",0,INDEX(Düngemittel!$G:$G,MATCH(Düngemaßnahmen!L180,Düngemittel!$B:$B,0))))</f>
        <v/>
      </c>
      <c r="Q180" s="140" t="str">
        <f t="shared" si="32"/>
        <v/>
      </c>
      <c r="R180" s="141" t="str">
        <f t="shared" si="33"/>
        <v/>
      </c>
      <c r="S180" s="25" t="str">
        <f t="shared" si="34"/>
        <v/>
      </c>
      <c r="T180" s="25" t="str">
        <f t="shared" si="21"/>
        <v/>
      </c>
      <c r="U180" s="25" t="str">
        <f t="shared" si="35"/>
        <v/>
      </c>
      <c r="V180" s="25" t="str">
        <f t="shared" si="36"/>
        <v/>
      </c>
      <c r="W180" s="25" t="str">
        <f t="shared" si="37"/>
        <v/>
      </c>
      <c r="X180" s="142"/>
      <c r="Y180" s="142"/>
      <c r="Z180" s="139" t="str">
        <f t="shared" si="38"/>
        <v/>
      </c>
      <c r="AA180" s="160" t="str">
        <f t="shared" si="39"/>
        <v/>
      </c>
    </row>
    <row r="181" spans="1:27" x14ac:dyDescent="0.25">
      <c r="A181" s="103">
        <v>177</v>
      </c>
      <c r="B181" s="32"/>
      <c r="C181" s="138"/>
      <c r="D181" s="55" t="str">
        <f>IF(C181="","",INDEX('Dokumentation (schlagbezogen)'!C:C,MATCH(C181,'Dokumentation (schlagbezogen)'!B:B,0)))</f>
        <v/>
      </c>
      <c r="E181" s="55" t="str">
        <f>IF(C181="","",IF(INDEX('Dokumentation (schlagbezogen)'!D:D,MATCH(C181,'Dokumentation (schlagbezogen)'!B:B,0))="","k.A.",INDEX('Dokumentation (schlagbezogen)'!D:D,MATCH(C181,'Dokumentation (schlagbezogen)'!B:B,0))))</f>
        <v/>
      </c>
      <c r="F181" s="55" t="str">
        <f>IF(C181="","",IF(E181="k.A.","Wert nicht ermittelt!",INDEX('Dokumentation (schlagbezogen)'!E:E,MATCH(C181,'Dokumentation (schlagbezogen)'!B:B,0))))</f>
        <v/>
      </c>
      <c r="G181" s="55" t="str">
        <f t="shared" si="31"/>
        <v/>
      </c>
      <c r="H181" s="30"/>
      <c r="I181" s="131" t="str">
        <f>IF(C181="","",IF(INDEX(Flächenverzeichnis!F:F,MATCH(C181,Flächenverzeichnis!A:A,0))="",30,IF(INDEX('P-Bedarfsermittlung'!D:D,MATCH(C181,'P-Bedarfsermittlung'!B:B,0))="A",30,IF(INDEX('P-Bedarfsermittlung'!D:D,MATCH(C181,'P-Bedarfsermittlung'!B:B,0))="B",20,10))))</f>
        <v/>
      </c>
      <c r="J181" s="132"/>
      <c r="K181" s="32"/>
      <c r="L181" s="31"/>
      <c r="M181" s="27" t="str">
        <f>IF(L181="","",IF(INDEX(Düngemittel!$D:$D,MATCH(Düngemaßnahmen!L181,Düngemittel!$B:$B,0))="",0,INDEX(Düngemittel!$D:$D,MATCH(Düngemaßnahmen!L181,Düngemittel!$B:$B,0))))</f>
        <v/>
      </c>
      <c r="N181" s="27" t="str">
        <f>IF(L181="","",IF(INDEX(Düngemittel!$F:$F,MATCH(Düngemaßnahmen!L181,Düngemittel!$B:$B,0))="","k.A.",INDEX(Düngemittel!$F:$F,MATCH(Düngemaßnahmen!L181,Düngemittel!$B:$B,0))))</f>
        <v/>
      </c>
      <c r="O181" s="27" t="str">
        <f>IF(L181="","",IF(INDEX(Düngemittel!$E:$E,MATCH(Düngemaßnahmen!L181,Düngemittel!$B:$B,0))="","k.A.",INDEX(Düngemittel!$E:$E,MATCH(Düngemaßnahmen!L181,Düngemittel!$B:$B,0))))</f>
        <v/>
      </c>
      <c r="P181" s="27" t="str">
        <f>IF(L181="","",IF(INDEX(Düngemittel!$G:$G,MATCH(Düngemaßnahmen!L181,Düngemittel!$B:$B,0))="",0,INDEX(Düngemittel!$G:$G,MATCH(Düngemaßnahmen!L181,Düngemittel!$B:$B,0))))</f>
        <v/>
      </c>
      <c r="Q181" s="140" t="str">
        <f t="shared" si="32"/>
        <v/>
      </c>
      <c r="R181" s="141" t="str">
        <f t="shared" si="33"/>
        <v/>
      </c>
      <c r="S181" s="25" t="str">
        <f t="shared" si="34"/>
        <v/>
      </c>
      <c r="T181" s="25" t="str">
        <f t="shared" si="21"/>
        <v/>
      </c>
      <c r="U181" s="25" t="str">
        <f t="shared" si="35"/>
        <v/>
      </c>
      <c r="V181" s="25" t="str">
        <f t="shared" si="36"/>
        <v/>
      </c>
      <c r="W181" s="25" t="str">
        <f t="shared" si="37"/>
        <v/>
      </c>
      <c r="X181" s="142"/>
      <c r="Y181" s="142"/>
      <c r="Z181" s="139" t="str">
        <f t="shared" si="38"/>
        <v/>
      </c>
      <c r="AA181" s="160" t="str">
        <f t="shared" si="39"/>
        <v/>
      </c>
    </row>
    <row r="182" spans="1:27" x14ac:dyDescent="0.25">
      <c r="A182" s="103">
        <v>178</v>
      </c>
      <c r="B182" s="32"/>
      <c r="C182" s="138"/>
      <c r="D182" s="55" t="str">
        <f>IF(C182="","",INDEX('Dokumentation (schlagbezogen)'!C:C,MATCH(C182,'Dokumentation (schlagbezogen)'!B:B,0)))</f>
        <v/>
      </c>
      <c r="E182" s="55" t="str">
        <f>IF(C182="","",IF(INDEX('Dokumentation (schlagbezogen)'!D:D,MATCH(C182,'Dokumentation (schlagbezogen)'!B:B,0))="","k.A.",INDEX('Dokumentation (schlagbezogen)'!D:D,MATCH(C182,'Dokumentation (schlagbezogen)'!B:B,0))))</f>
        <v/>
      </c>
      <c r="F182" s="55" t="str">
        <f>IF(C182="","",IF(E182="k.A.","Wert nicht ermittelt!",INDEX('Dokumentation (schlagbezogen)'!E:E,MATCH(C182,'Dokumentation (schlagbezogen)'!B:B,0))))</f>
        <v/>
      </c>
      <c r="G182" s="55" t="str">
        <f t="shared" si="31"/>
        <v/>
      </c>
      <c r="H182" s="30"/>
      <c r="I182" s="131" t="str">
        <f>IF(C182="","",IF(INDEX(Flächenverzeichnis!F:F,MATCH(C182,Flächenverzeichnis!A:A,0))="",30,IF(INDEX('P-Bedarfsermittlung'!D:D,MATCH(C182,'P-Bedarfsermittlung'!B:B,0))="A",30,IF(INDEX('P-Bedarfsermittlung'!D:D,MATCH(C182,'P-Bedarfsermittlung'!B:B,0))="B",20,10))))</f>
        <v/>
      </c>
      <c r="J182" s="132"/>
      <c r="K182" s="32"/>
      <c r="L182" s="31"/>
      <c r="M182" s="27" t="str">
        <f>IF(L182="","",IF(INDEX(Düngemittel!$D:$D,MATCH(Düngemaßnahmen!L182,Düngemittel!$B:$B,0))="",0,INDEX(Düngemittel!$D:$D,MATCH(Düngemaßnahmen!L182,Düngemittel!$B:$B,0))))</f>
        <v/>
      </c>
      <c r="N182" s="27" t="str">
        <f>IF(L182="","",IF(INDEX(Düngemittel!$F:$F,MATCH(Düngemaßnahmen!L182,Düngemittel!$B:$B,0))="","k.A.",INDEX(Düngemittel!$F:$F,MATCH(Düngemaßnahmen!L182,Düngemittel!$B:$B,0))))</f>
        <v/>
      </c>
      <c r="O182" s="27" t="str">
        <f>IF(L182="","",IF(INDEX(Düngemittel!$E:$E,MATCH(Düngemaßnahmen!L182,Düngemittel!$B:$B,0))="","k.A.",INDEX(Düngemittel!$E:$E,MATCH(Düngemaßnahmen!L182,Düngemittel!$B:$B,0))))</f>
        <v/>
      </c>
      <c r="P182" s="27" t="str">
        <f>IF(L182="","",IF(INDEX(Düngemittel!$G:$G,MATCH(Düngemaßnahmen!L182,Düngemittel!$B:$B,0))="",0,INDEX(Düngemittel!$G:$G,MATCH(Düngemaßnahmen!L182,Düngemittel!$B:$B,0))))</f>
        <v/>
      </c>
      <c r="Q182" s="140" t="str">
        <f t="shared" si="32"/>
        <v/>
      </c>
      <c r="R182" s="141" t="str">
        <f t="shared" si="33"/>
        <v/>
      </c>
      <c r="S182" s="25" t="str">
        <f t="shared" si="34"/>
        <v/>
      </c>
      <c r="T182" s="25" t="str">
        <f t="shared" si="21"/>
        <v/>
      </c>
      <c r="U182" s="25" t="str">
        <f t="shared" si="35"/>
        <v/>
      </c>
      <c r="V182" s="25" t="str">
        <f t="shared" si="36"/>
        <v/>
      </c>
      <c r="W182" s="25" t="str">
        <f t="shared" si="37"/>
        <v/>
      </c>
      <c r="X182" s="142"/>
      <c r="Y182" s="142"/>
      <c r="Z182" s="139" t="str">
        <f t="shared" si="38"/>
        <v/>
      </c>
      <c r="AA182" s="160" t="str">
        <f t="shared" si="39"/>
        <v/>
      </c>
    </row>
    <row r="183" spans="1:27" x14ac:dyDescent="0.25">
      <c r="A183" s="103">
        <v>179</v>
      </c>
      <c r="B183" s="32"/>
      <c r="C183" s="138"/>
      <c r="D183" s="55" t="str">
        <f>IF(C183="","",INDEX('Dokumentation (schlagbezogen)'!C:C,MATCH(C183,'Dokumentation (schlagbezogen)'!B:B,0)))</f>
        <v/>
      </c>
      <c r="E183" s="55" t="str">
        <f>IF(C183="","",IF(INDEX('Dokumentation (schlagbezogen)'!D:D,MATCH(C183,'Dokumentation (schlagbezogen)'!B:B,0))="","k.A.",INDEX('Dokumentation (schlagbezogen)'!D:D,MATCH(C183,'Dokumentation (schlagbezogen)'!B:B,0))))</f>
        <v/>
      </c>
      <c r="F183" s="55" t="str">
        <f>IF(C183="","",IF(E183="k.A.","Wert nicht ermittelt!",INDEX('Dokumentation (schlagbezogen)'!E:E,MATCH(C183,'Dokumentation (schlagbezogen)'!B:B,0))))</f>
        <v/>
      </c>
      <c r="G183" s="55" t="str">
        <f t="shared" si="31"/>
        <v/>
      </c>
      <c r="H183" s="30"/>
      <c r="I183" s="131" t="str">
        <f>IF(C183="","",IF(INDEX(Flächenverzeichnis!F:F,MATCH(C183,Flächenverzeichnis!A:A,0))="",30,IF(INDEX('P-Bedarfsermittlung'!D:D,MATCH(C183,'P-Bedarfsermittlung'!B:B,0))="A",30,IF(INDEX('P-Bedarfsermittlung'!D:D,MATCH(C183,'P-Bedarfsermittlung'!B:B,0))="B",20,10))))</f>
        <v/>
      </c>
      <c r="J183" s="132"/>
      <c r="K183" s="32"/>
      <c r="L183" s="31"/>
      <c r="M183" s="27" t="str">
        <f>IF(L183="","",IF(INDEX(Düngemittel!$D:$D,MATCH(Düngemaßnahmen!L183,Düngemittel!$B:$B,0))="",0,INDEX(Düngemittel!$D:$D,MATCH(Düngemaßnahmen!L183,Düngemittel!$B:$B,0))))</f>
        <v/>
      </c>
      <c r="N183" s="27" t="str">
        <f>IF(L183="","",IF(INDEX(Düngemittel!$F:$F,MATCH(Düngemaßnahmen!L183,Düngemittel!$B:$B,0))="","k.A.",INDEX(Düngemittel!$F:$F,MATCH(Düngemaßnahmen!L183,Düngemittel!$B:$B,0))))</f>
        <v/>
      </c>
      <c r="O183" s="27" t="str">
        <f>IF(L183="","",IF(INDEX(Düngemittel!$E:$E,MATCH(Düngemaßnahmen!L183,Düngemittel!$B:$B,0))="","k.A.",INDEX(Düngemittel!$E:$E,MATCH(Düngemaßnahmen!L183,Düngemittel!$B:$B,0))))</f>
        <v/>
      </c>
      <c r="P183" s="27" t="str">
        <f>IF(L183="","",IF(INDEX(Düngemittel!$G:$G,MATCH(Düngemaßnahmen!L183,Düngemittel!$B:$B,0))="",0,INDEX(Düngemittel!$G:$G,MATCH(Düngemaßnahmen!L183,Düngemittel!$B:$B,0))))</f>
        <v/>
      </c>
      <c r="Q183" s="140" t="str">
        <f t="shared" si="32"/>
        <v/>
      </c>
      <c r="R183" s="141" t="str">
        <f t="shared" si="33"/>
        <v/>
      </c>
      <c r="S183" s="25" t="str">
        <f t="shared" si="34"/>
        <v/>
      </c>
      <c r="T183" s="25" t="str">
        <f t="shared" si="21"/>
        <v/>
      </c>
      <c r="U183" s="25" t="str">
        <f t="shared" si="35"/>
        <v/>
      </c>
      <c r="V183" s="25" t="str">
        <f t="shared" si="36"/>
        <v/>
      </c>
      <c r="W183" s="25" t="str">
        <f t="shared" si="37"/>
        <v/>
      </c>
      <c r="X183" s="142"/>
      <c r="Y183" s="142"/>
      <c r="Z183" s="139" t="str">
        <f t="shared" si="38"/>
        <v/>
      </c>
      <c r="AA183" s="160" t="str">
        <f t="shared" si="39"/>
        <v/>
      </c>
    </row>
    <row r="184" spans="1:27" x14ac:dyDescent="0.25">
      <c r="A184" s="103">
        <v>180</v>
      </c>
      <c r="B184" s="32"/>
      <c r="C184" s="138"/>
      <c r="D184" s="55" t="str">
        <f>IF(C184="","",INDEX('Dokumentation (schlagbezogen)'!C:C,MATCH(C184,'Dokumentation (schlagbezogen)'!B:B,0)))</f>
        <v/>
      </c>
      <c r="E184" s="55" t="str">
        <f>IF(C184="","",IF(INDEX('Dokumentation (schlagbezogen)'!D:D,MATCH(C184,'Dokumentation (schlagbezogen)'!B:B,0))="","k.A.",INDEX('Dokumentation (schlagbezogen)'!D:D,MATCH(C184,'Dokumentation (schlagbezogen)'!B:B,0))))</f>
        <v/>
      </c>
      <c r="F184" s="55" t="str">
        <f>IF(C184="","",IF(E184="k.A.","Wert nicht ermittelt!",INDEX('Dokumentation (schlagbezogen)'!E:E,MATCH(C184,'Dokumentation (schlagbezogen)'!B:B,0))))</f>
        <v/>
      </c>
      <c r="G184" s="55" t="str">
        <f t="shared" si="31"/>
        <v/>
      </c>
      <c r="H184" s="30"/>
      <c r="I184" s="131" t="str">
        <f>IF(C184="","",IF(INDEX(Flächenverzeichnis!F:F,MATCH(C184,Flächenverzeichnis!A:A,0))="",30,IF(INDEX('P-Bedarfsermittlung'!D:D,MATCH(C184,'P-Bedarfsermittlung'!B:B,0))="A",30,IF(INDEX('P-Bedarfsermittlung'!D:D,MATCH(C184,'P-Bedarfsermittlung'!B:B,0))="B",20,10))))</f>
        <v/>
      </c>
      <c r="J184" s="132"/>
      <c r="K184" s="32"/>
      <c r="L184" s="31"/>
      <c r="M184" s="27" t="str">
        <f>IF(L184="","",IF(INDEX(Düngemittel!$D:$D,MATCH(Düngemaßnahmen!L184,Düngemittel!$B:$B,0))="",0,INDEX(Düngemittel!$D:$D,MATCH(Düngemaßnahmen!L184,Düngemittel!$B:$B,0))))</f>
        <v/>
      </c>
      <c r="N184" s="27" t="str">
        <f>IF(L184="","",IF(INDEX(Düngemittel!$F:$F,MATCH(Düngemaßnahmen!L184,Düngemittel!$B:$B,0))="","k.A.",INDEX(Düngemittel!$F:$F,MATCH(Düngemaßnahmen!L184,Düngemittel!$B:$B,0))))</f>
        <v/>
      </c>
      <c r="O184" s="27" t="str">
        <f>IF(L184="","",IF(INDEX(Düngemittel!$E:$E,MATCH(Düngemaßnahmen!L184,Düngemittel!$B:$B,0))="","k.A.",INDEX(Düngemittel!$E:$E,MATCH(Düngemaßnahmen!L184,Düngemittel!$B:$B,0))))</f>
        <v/>
      </c>
      <c r="P184" s="27" t="str">
        <f>IF(L184="","",IF(INDEX(Düngemittel!$G:$G,MATCH(Düngemaßnahmen!L184,Düngemittel!$B:$B,0))="",0,INDEX(Düngemittel!$G:$G,MATCH(Düngemaßnahmen!L184,Düngemittel!$B:$B,0))))</f>
        <v/>
      </c>
      <c r="Q184" s="140" t="str">
        <f t="shared" si="32"/>
        <v/>
      </c>
      <c r="R184" s="141" t="str">
        <f t="shared" si="33"/>
        <v/>
      </c>
      <c r="S184" s="25" t="str">
        <f t="shared" si="34"/>
        <v/>
      </c>
      <c r="T184" s="25" t="str">
        <f t="shared" si="21"/>
        <v/>
      </c>
      <c r="U184" s="25" t="str">
        <f t="shared" si="35"/>
        <v/>
      </c>
      <c r="V184" s="25" t="str">
        <f t="shared" si="36"/>
        <v/>
      </c>
      <c r="W184" s="25" t="str">
        <f t="shared" si="37"/>
        <v/>
      </c>
      <c r="X184" s="142"/>
      <c r="Y184" s="142"/>
      <c r="Z184" s="139" t="str">
        <f t="shared" si="38"/>
        <v/>
      </c>
      <c r="AA184" s="160" t="str">
        <f t="shared" si="39"/>
        <v/>
      </c>
    </row>
    <row r="185" spans="1:27" x14ac:dyDescent="0.25">
      <c r="A185" s="103">
        <v>181</v>
      </c>
      <c r="B185" s="32"/>
      <c r="C185" s="138"/>
      <c r="D185" s="55" t="str">
        <f>IF(C185="","",INDEX('Dokumentation (schlagbezogen)'!C:C,MATCH(C185,'Dokumentation (schlagbezogen)'!B:B,0)))</f>
        <v/>
      </c>
      <c r="E185" s="55" t="str">
        <f>IF(C185="","",IF(INDEX('Dokumentation (schlagbezogen)'!D:D,MATCH(C185,'Dokumentation (schlagbezogen)'!B:B,0))="","k.A.",INDEX('Dokumentation (schlagbezogen)'!D:D,MATCH(C185,'Dokumentation (schlagbezogen)'!B:B,0))))</f>
        <v/>
      </c>
      <c r="F185" s="55" t="str">
        <f>IF(C185="","",IF(E185="k.A.","Wert nicht ermittelt!",INDEX('Dokumentation (schlagbezogen)'!E:E,MATCH(C185,'Dokumentation (schlagbezogen)'!B:B,0))))</f>
        <v/>
      </c>
      <c r="G185" s="55" t="str">
        <f t="shared" si="31"/>
        <v/>
      </c>
      <c r="H185" s="30"/>
      <c r="I185" s="131" t="str">
        <f>IF(C185="","",IF(INDEX(Flächenverzeichnis!F:F,MATCH(C185,Flächenverzeichnis!A:A,0))="",30,IF(INDEX('P-Bedarfsermittlung'!D:D,MATCH(C185,'P-Bedarfsermittlung'!B:B,0))="A",30,IF(INDEX('P-Bedarfsermittlung'!D:D,MATCH(C185,'P-Bedarfsermittlung'!B:B,0))="B",20,10))))</f>
        <v/>
      </c>
      <c r="J185" s="132"/>
      <c r="K185" s="32"/>
      <c r="L185" s="31"/>
      <c r="M185" s="27" t="str">
        <f>IF(L185="","",IF(INDEX(Düngemittel!$D:$D,MATCH(Düngemaßnahmen!L185,Düngemittel!$B:$B,0))="",0,INDEX(Düngemittel!$D:$D,MATCH(Düngemaßnahmen!L185,Düngemittel!$B:$B,0))))</f>
        <v/>
      </c>
      <c r="N185" s="27" t="str">
        <f>IF(L185="","",IF(INDEX(Düngemittel!$F:$F,MATCH(Düngemaßnahmen!L185,Düngemittel!$B:$B,0))="","k.A.",INDEX(Düngemittel!$F:$F,MATCH(Düngemaßnahmen!L185,Düngemittel!$B:$B,0))))</f>
        <v/>
      </c>
      <c r="O185" s="27" t="str">
        <f>IF(L185="","",IF(INDEX(Düngemittel!$E:$E,MATCH(Düngemaßnahmen!L185,Düngemittel!$B:$B,0))="","k.A.",INDEX(Düngemittel!$E:$E,MATCH(Düngemaßnahmen!L185,Düngemittel!$B:$B,0))))</f>
        <v/>
      </c>
      <c r="P185" s="27" t="str">
        <f>IF(L185="","",IF(INDEX(Düngemittel!$G:$G,MATCH(Düngemaßnahmen!L185,Düngemittel!$B:$B,0))="",0,INDEX(Düngemittel!$G:$G,MATCH(Düngemaßnahmen!L185,Düngemittel!$B:$B,0))))</f>
        <v/>
      </c>
      <c r="Q185" s="140" t="str">
        <f t="shared" si="32"/>
        <v/>
      </c>
      <c r="R185" s="141" t="str">
        <f t="shared" si="33"/>
        <v/>
      </c>
      <c r="S185" s="25" t="str">
        <f t="shared" si="34"/>
        <v/>
      </c>
      <c r="T185" s="25" t="str">
        <f t="shared" si="21"/>
        <v/>
      </c>
      <c r="U185" s="25" t="str">
        <f t="shared" si="35"/>
        <v/>
      </c>
      <c r="V185" s="25" t="str">
        <f t="shared" si="36"/>
        <v/>
      </c>
      <c r="W185" s="25" t="str">
        <f t="shared" si="37"/>
        <v/>
      </c>
      <c r="X185" s="142"/>
      <c r="Y185" s="142"/>
      <c r="Z185" s="139" t="str">
        <f t="shared" si="38"/>
        <v/>
      </c>
      <c r="AA185" s="160" t="str">
        <f t="shared" si="39"/>
        <v/>
      </c>
    </row>
    <row r="186" spans="1:27" x14ac:dyDescent="0.25">
      <c r="A186" s="103">
        <v>182</v>
      </c>
      <c r="B186" s="32"/>
      <c r="C186" s="138"/>
      <c r="D186" s="55" t="str">
        <f>IF(C186="","",INDEX('Dokumentation (schlagbezogen)'!C:C,MATCH(C186,'Dokumentation (schlagbezogen)'!B:B,0)))</f>
        <v/>
      </c>
      <c r="E186" s="55" t="str">
        <f>IF(C186="","",IF(INDEX('Dokumentation (schlagbezogen)'!D:D,MATCH(C186,'Dokumentation (schlagbezogen)'!B:B,0))="","k.A.",INDEX('Dokumentation (schlagbezogen)'!D:D,MATCH(C186,'Dokumentation (schlagbezogen)'!B:B,0))))</f>
        <v/>
      </c>
      <c r="F186" s="55" t="str">
        <f>IF(C186="","",IF(E186="k.A.","Wert nicht ermittelt!",INDEX('Dokumentation (schlagbezogen)'!E:E,MATCH(C186,'Dokumentation (schlagbezogen)'!B:B,0))))</f>
        <v/>
      </c>
      <c r="G186" s="55" t="str">
        <f t="shared" si="31"/>
        <v/>
      </c>
      <c r="H186" s="30"/>
      <c r="I186" s="131" t="str">
        <f>IF(C186="","",IF(INDEX(Flächenverzeichnis!F:F,MATCH(C186,Flächenverzeichnis!A:A,0))="",30,IF(INDEX('P-Bedarfsermittlung'!D:D,MATCH(C186,'P-Bedarfsermittlung'!B:B,0))="A",30,IF(INDEX('P-Bedarfsermittlung'!D:D,MATCH(C186,'P-Bedarfsermittlung'!B:B,0))="B",20,10))))</f>
        <v/>
      </c>
      <c r="J186" s="132"/>
      <c r="K186" s="32"/>
      <c r="L186" s="31"/>
      <c r="M186" s="27" t="str">
        <f>IF(L186="","",IF(INDEX(Düngemittel!$D:$D,MATCH(Düngemaßnahmen!L186,Düngemittel!$B:$B,0))="",0,INDEX(Düngemittel!$D:$D,MATCH(Düngemaßnahmen!L186,Düngemittel!$B:$B,0))))</f>
        <v/>
      </c>
      <c r="N186" s="27" t="str">
        <f>IF(L186="","",IF(INDEX(Düngemittel!$F:$F,MATCH(Düngemaßnahmen!L186,Düngemittel!$B:$B,0))="","k.A.",INDEX(Düngemittel!$F:$F,MATCH(Düngemaßnahmen!L186,Düngemittel!$B:$B,0))))</f>
        <v/>
      </c>
      <c r="O186" s="27" t="str">
        <f>IF(L186="","",IF(INDEX(Düngemittel!$E:$E,MATCH(Düngemaßnahmen!L186,Düngemittel!$B:$B,0))="","k.A.",INDEX(Düngemittel!$E:$E,MATCH(Düngemaßnahmen!L186,Düngemittel!$B:$B,0))))</f>
        <v/>
      </c>
      <c r="P186" s="27" t="str">
        <f>IF(L186="","",IF(INDEX(Düngemittel!$G:$G,MATCH(Düngemaßnahmen!L186,Düngemittel!$B:$B,0))="",0,INDEX(Düngemittel!$G:$G,MATCH(Düngemaßnahmen!L186,Düngemittel!$B:$B,0))))</f>
        <v/>
      </c>
      <c r="Q186" s="140" t="str">
        <f t="shared" si="32"/>
        <v/>
      </c>
      <c r="R186" s="141" t="str">
        <f t="shared" si="33"/>
        <v/>
      </c>
      <c r="S186" s="25" t="str">
        <f t="shared" si="34"/>
        <v/>
      </c>
      <c r="T186" s="25" t="str">
        <f t="shared" si="21"/>
        <v/>
      </c>
      <c r="U186" s="25" t="str">
        <f t="shared" si="35"/>
        <v/>
      </c>
      <c r="V186" s="25" t="str">
        <f t="shared" si="36"/>
        <v/>
      </c>
      <c r="W186" s="25" t="str">
        <f t="shared" si="37"/>
        <v/>
      </c>
      <c r="X186" s="142"/>
      <c r="Y186" s="142"/>
      <c r="Z186" s="139" t="str">
        <f t="shared" si="38"/>
        <v/>
      </c>
      <c r="AA186" s="160" t="str">
        <f t="shared" si="39"/>
        <v/>
      </c>
    </row>
    <row r="187" spans="1:27" x14ac:dyDescent="0.25">
      <c r="A187" s="103">
        <v>183</v>
      </c>
      <c r="B187" s="32"/>
      <c r="C187" s="138"/>
      <c r="D187" s="55" t="str">
        <f>IF(C187="","",INDEX('Dokumentation (schlagbezogen)'!C:C,MATCH(C187,'Dokumentation (schlagbezogen)'!B:B,0)))</f>
        <v/>
      </c>
      <c r="E187" s="55" t="str">
        <f>IF(C187="","",IF(INDEX('Dokumentation (schlagbezogen)'!D:D,MATCH(C187,'Dokumentation (schlagbezogen)'!B:B,0))="","k.A.",INDEX('Dokumentation (schlagbezogen)'!D:D,MATCH(C187,'Dokumentation (schlagbezogen)'!B:B,0))))</f>
        <v/>
      </c>
      <c r="F187" s="55" t="str">
        <f>IF(C187="","",IF(E187="k.A.","Wert nicht ermittelt!",INDEX('Dokumentation (schlagbezogen)'!E:E,MATCH(C187,'Dokumentation (schlagbezogen)'!B:B,0))))</f>
        <v/>
      </c>
      <c r="G187" s="55" t="str">
        <f t="shared" si="31"/>
        <v/>
      </c>
      <c r="H187" s="30"/>
      <c r="I187" s="131" t="str">
        <f>IF(C187="","",IF(INDEX(Flächenverzeichnis!F:F,MATCH(C187,Flächenverzeichnis!A:A,0))="",30,IF(INDEX('P-Bedarfsermittlung'!D:D,MATCH(C187,'P-Bedarfsermittlung'!B:B,0))="A",30,IF(INDEX('P-Bedarfsermittlung'!D:D,MATCH(C187,'P-Bedarfsermittlung'!B:B,0))="B",20,10))))</f>
        <v/>
      </c>
      <c r="J187" s="132"/>
      <c r="K187" s="32"/>
      <c r="L187" s="31"/>
      <c r="M187" s="27" t="str">
        <f>IF(L187="","",IF(INDEX(Düngemittel!$D:$D,MATCH(Düngemaßnahmen!L187,Düngemittel!$B:$B,0))="",0,INDEX(Düngemittel!$D:$D,MATCH(Düngemaßnahmen!L187,Düngemittel!$B:$B,0))))</f>
        <v/>
      </c>
      <c r="N187" s="27" t="str">
        <f>IF(L187="","",IF(INDEX(Düngemittel!$F:$F,MATCH(Düngemaßnahmen!L187,Düngemittel!$B:$B,0))="","k.A.",INDEX(Düngemittel!$F:$F,MATCH(Düngemaßnahmen!L187,Düngemittel!$B:$B,0))))</f>
        <v/>
      </c>
      <c r="O187" s="27" t="str">
        <f>IF(L187="","",IF(INDEX(Düngemittel!$E:$E,MATCH(Düngemaßnahmen!L187,Düngemittel!$B:$B,0))="","k.A.",INDEX(Düngemittel!$E:$E,MATCH(Düngemaßnahmen!L187,Düngemittel!$B:$B,0))))</f>
        <v/>
      </c>
      <c r="P187" s="27" t="str">
        <f>IF(L187="","",IF(INDEX(Düngemittel!$G:$G,MATCH(Düngemaßnahmen!L187,Düngemittel!$B:$B,0))="",0,INDEX(Düngemittel!$G:$G,MATCH(Düngemaßnahmen!L187,Düngemittel!$B:$B,0))))</f>
        <v/>
      </c>
      <c r="Q187" s="140" t="str">
        <f t="shared" si="32"/>
        <v/>
      </c>
      <c r="R187" s="141" t="str">
        <f t="shared" si="33"/>
        <v/>
      </c>
      <c r="S187" s="25" t="str">
        <f t="shared" si="34"/>
        <v/>
      </c>
      <c r="T187" s="25" t="str">
        <f t="shared" si="21"/>
        <v/>
      </c>
      <c r="U187" s="25" t="str">
        <f t="shared" si="35"/>
        <v/>
      </c>
      <c r="V187" s="25" t="str">
        <f t="shared" si="36"/>
        <v/>
      </c>
      <c r="W187" s="25" t="str">
        <f t="shared" si="37"/>
        <v/>
      </c>
      <c r="X187" s="142"/>
      <c r="Y187" s="142"/>
      <c r="Z187" s="139" t="str">
        <f t="shared" si="38"/>
        <v/>
      </c>
      <c r="AA187" s="160" t="str">
        <f t="shared" si="39"/>
        <v/>
      </c>
    </row>
    <row r="188" spans="1:27" x14ac:dyDescent="0.25">
      <c r="A188" s="103">
        <v>184</v>
      </c>
      <c r="B188" s="32"/>
      <c r="C188" s="138"/>
      <c r="D188" s="55" t="str">
        <f>IF(C188="","",INDEX('Dokumentation (schlagbezogen)'!C:C,MATCH(C188,'Dokumentation (schlagbezogen)'!B:B,0)))</f>
        <v/>
      </c>
      <c r="E188" s="55" t="str">
        <f>IF(C188="","",IF(INDEX('Dokumentation (schlagbezogen)'!D:D,MATCH(C188,'Dokumentation (schlagbezogen)'!B:B,0))="","k.A.",INDEX('Dokumentation (schlagbezogen)'!D:D,MATCH(C188,'Dokumentation (schlagbezogen)'!B:B,0))))</f>
        <v/>
      </c>
      <c r="F188" s="55" t="str">
        <f>IF(C188="","",IF(E188="k.A.","Wert nicht ermittelt!",INDEX('Dokumentation (schlagbezogen)'!E:E,MATCH(C188,'Dokumentation (schlagbezogen)'!B:B,0))))</f>
        <v/>
      </c>
      <c r="G188" s="55" t="str">
        <f t="shared" si="31"/>
        <v/>
      </c>
      <c r="H188" s="30"/>
      <c r="I188" s="131" t="str">
        <f>IF(C188="","",IF(INDEX(Flächenverzeichnis!F:F,MATCH(C188,Flächenverzeichnis!A:A,0))="",30,IF(INDEX('P-Bedarfsermittlung'!D:D,MATCH(C188,'P-Bedarfsermittlung'!B:B,0))="A",30,IF(INDEX('P-Bedarfsermittlung'!D:D,MATCH(C188,'P-Bedarfsermittlung'!B:B,0))="B",20,10))))</f>
        <v/>
      </c>
      <c r="J188" s="132"/>
      <c r="K188" s="32"/>
      <c r="L188" s="31"/>
      <c r="M188" s="27" t="str">
        <f>IF(L188="","",IF(INDEX(Düngemittel!$D:$D,MATCH(Düngemaßnahmen!L188,Düngemittel!$B:$B,0))="",0,INDEX(Düngemittel!$D:$D,MATCH(Düngemaßnahmen!L188,Düngemittel!$B:$B,0))))</f>
        <v/>
      </c>
      <c r="N188" s="27" t="str">
        <f>IF(L188="","",IF(INDEX(Düngemittel!$F:$F,MATCH(Düngemaßnahmen!L188,Düngemittel!$B:$B,0))="","k.A.",INDEX(Düngemittel!$F:$F,MATCH(Düngemaßnahmen!L188,Düngemittel!$B:$B,0))))</f>
        <v/>
      </c>
      <c r="O188" s="27" t="str">
        <f>IF(L188="","",IF(INDEX(Düngemittel!$E:$E,MATCH(Düngemaßnahmen!L188,Düngemittel!$B:$B,0))="","k.A.",INDEX(Düngemittel!$E:$E,MATCH(Düngemaßnahmen!L188,Düngemittel!$B:$B,0))))</f>
        <v/>
      </c>
      <c r="P188" s="27" t="str">
        <f>IF(L188="","",IF(INDEX(Düngemittel!$G:$G,MATCH(Düngemaßnahmen!L188,Düngemittel!$B:$B,0))="",0,INDEX(Düngemittel!$G:$G,MATCH(Düngemaßnahmen!L188,Düngemittel!$B:$B,0))))</f>
        <v/>
      </c>
      <c r="Q188" s="140" t="str">
        <f t="shared" si="32"/>
        <v/>
      </c>
      <c r="R188" s="141" t="str">
        <f t="shared" si="33"/>
        <v/>
      </c>
      <c r="S188" s="25" t="str">
        <f t="shared" si="34"/>
        <v/>
      </c>
      <c r="T188" s="25" t="str">
        <f t="shared" si="21"/>
        <v/>
      </c>
      <c r="U188" s="25" t="str">
        <f t="shared" si="35"/>
        <v/>
      </c>
      <c r="V188" s="25" t="str">
        <f t="shared" si="36"/>
        <v/>
      </c>
      <c r="W188" s="25" t="str">
        <f t="shared" si="37"/>
        <v/>
      </c>
      <c r="X188" s="142"/>
      <c r="Y188" s="142"/>
      <c r="Z188" s="139" t="str">
        <f t="shared" si="38"/>
        <v/>
      </c>
      <c r="AA188" s="160" t="str">
        <f t="shared" si="39"/>
        <v/>
      </c>
    </row>
    <row r="189" spans="1:27" x14ac:dyDescent="0.25">
      <c r="A189" s="103">
        <v>185</v>
      </c>
      <c r="B189" s="32"/>
      <c r="C189" s="138"/>
      <c r="D189" s="55" t="str">
        <f>IF(C189="","",INDEX('Dokumentation (schlagbezogen)'!C:C,MATCH(C189,'Dokumentation (schlagbezogen)'!B:B,0)))</f>
        <v/>
      </c>
      <c r="E189" s="55" t="str">
        <f>IF(C189="","",IF(INDEX('Dokumentation (schlagbezogen)'!D:D,MATCH(C189,'Dokumentation (schlagbezogen)'!B:B,0))="","k.A.",INDEX('Dokumentation (schlagbezogen)'!D:D,MATCH(C189,'Dokumentation (schlagbezogen)'!B:B,0))))</f>
        <v/>
      </c>
      <c r="F189" s="55" t="str">
        <f>IF(C189="","",IF(E189="k.A.","Wert nicht ermittelt!",INDEX('Dokumentation (schlagbezogen)'!E:E,MATCH(C189,'Dokumentation (schlagbezogen)'!B:B,0))))</f>
        <v/>
      </c>
      <c r="G189" s="55" t="str">
        <f t="shared" si="31"/>
        <v/>
      </c>
      <c r="H189" s="30"/>
      <c r="I189" s="131" t="str">
        <f>IF(C189="","",IF(INDEX(Flächenverzeichnis!F:F,MATCH(C189,Flächenverzeichnis!A:A,0))="",30,IF(INDEX('P-Bedarfsermittlung'!D:D,MATCH(C189,'P-Bedarfsermittlung'!B:B,0))="A",30,IF(INDEX('P-Bedarfsermittlung'!D:D,MATCH(C189,'P-Bedarfsermittlung'!B:B,0))="B",20,10))))</f>
        <v/>
      </c>
      <c r="J189" s="132"/>
      <c r="K189" s="32"/>
      <c r="L189" s="31"/>
      <c r="M189" s="27" t="str">
        <f>IF(L189="","",IF(INDEX(Düngemittel!$D:$D,MATCH(Düngemaßnahmen!L189,Düngemittel!$B:$B,0))="",0,INDEX(Düngemittel!$D:$D,MATCH(Düngemaßnahmen!L189,Düngemittel!$B:$B,0))))</f>
        <v/>
      </c>
      <c r="N189" s="27" t="str">
        <f>IF(L189="","",IF(INDEX(Düngemittel!$F:$F,MATCH(Düngemaßnahmen!L189,Düngemittel!$B:$B,0))="","k.A.",INDEX(Düngemittel!$F:$F,MATCH(Düngemaßnahmen!L189,Düngemittel!$B:$B,0))))</f>
        <v/>
      </c>
      <c r="O189" s="27" t="str">
        <f>IF(L189="","",IF(INDEX(Düngemittel!$E:$E,MATCH(Düngemaßnahmen!L189,Düngemittel!$B:$B,0))="","k.A.",INDEX(Düngemittel!$E:$E,MATCH(Düngemaßnahmen!L189,Düngemittel!$B:$B,0))))</f>
        <v/>
      </c>
      <c r="P189" s="27" t="str">
        <f>IF(L189="","",IF(INDEX(Düngemittel!$G:$G,MATCH(Düngemaßnahmen!L189,Düngemittel!$B:$B,0))="",0,INDEX(Düngemittel!$G:$G,MATCH(Düngemaßnahmen!L189,Düngemittel!$B:$B,0))))</f>
        <v/>
      </c>
      <c r="Q189" s="140" t="str">
        <f t="shared" si="32"/>
        <v/>
      </c>
      <c r="R189" s="141" t="str">
        <f t="shared" si="33"/>
        <v/>
      </c>
      <c r="S189" s="25" t="str">
        <f t="shared" si="34"/>
        <v/>
      </c>
      <c r="T189" s="25" t="str">
        <f t="shared" si="21"/>
        <v/>
      </c>
      <c r="U189" s="25" t="str">
        <f t="shared" si="35"/>
        <v/>
      </c>
      <c r="V189" s="25" t="str">
        <f t="shared" si="36"/>
        <v/>
      </c>
      <c r="W189" s="25" t="str">
        <f t="shared" si="37"/>
        <v/>
      </c>
      <c r="X189" s="142"/>
      <c r="Y189" s="142"/>
      <c r="Z189" s="139" t="str">
        <f t="shared" si="38"/>
        <v/>
      </c>
      <c r="AA189" s="160" t="str">
        <f t="shared" si="39"/>
        <v/>
      </c>
    </row>
    <row r="190" spans="1:27" x14ac:dyDescent="0.25">
      <c r="A190" s="103">
        <v>186</v>
      </c>
      <c r="B190" s="32"/>
      <c r="C190" s="138"/>
      <c r="D190" s="55" t="str">
        <f>IF(C190="","",INDEX('Dokumentation (schlagbezogen)'!C:C,MATCH(C190,'Dokumentation (schlagbezogen)'!B:B,0)))</f>
        <v/>
      </c>
      <c r="E190" s="55" t="str">
        <f>IF(C190="","",IF(INDEX('Dokumentation (schlagbezogen)'!D:D,MATCH(C190,'Dokumentation (schlagbezogen)'!B:B,0))="","k.A.",INDEX('Dokumentation (schlagbezogen)'!D:D,MATCH(C190,'Dokumentation (schlagbezogen)'!B:B,0))))</f>
        <v/>
      </c>
      <c r="F190" s="55" t="str">
        <f>IF(C190="","",IF(E190="k.A.","Wert nicht ermittelt!",INDEX('Dokumentation (schlagbezogen)'!E:E,MATCH(C190,'Dokumentation (schlagbezogen)'!B:B,0))))</f>
        <v/>
      </c>
      <c r="G190" s="55" t="str">
        <f t="shared" si="31"/>
        <v/>
      </c>
      <c r="H190" s="30"/>
      <c r="I190" s="131" t="str">
        <f>IF(C190="","",IF(INDEX(Flächenverzeichnis!F:F,MATCH(C190,Flächenverzeichnis!A:A,0))="",30,IF(INDEX('P-Bedarfsermittlung'!D:D,MATCH(C190,'P-Bedarfsermittlung'!B:B,0))="A",30,IF(INDEX('P-Bedarfsermittlung'!D:D,MATCH(C190,'P-Bedarfsermittlung'!B:B,0))="B",20,10))))</f>
        <v/>
      </c>
      <c r="J190" s="132"/>
      <c r="K190" s="32"/>
      <c r="L190" s="31"/>
      <c r="M190" s="27" t="str">
        <f>IF(L190="","",IF(INDEX(Düngemittel!$D:$D,MATCH(Düngemaßnahmen!L190,Düngemittel!$B:$B,0))="",0,INDEX(Düngemittel!$D:$D,MATCH(Düngemaßnahmen!L190,Düngemittel!$B:$B,0))))</f>
        <v/>
      </c>
      <c r="N190" s="27" t="str">
        <f>IF(L190="","",IF(INDEX(Düngemittel!$F:$F,MATCH(Düngemaßnahmen!L190,Düngemittel!$B:$B,0))="","k.A.",INDEX(Düngemittel!$F:$F,MATCH(Düngemaßnahmen!L190,Düngemittel!$B:$B,0))))</f>
        <v/>
      </c>
      <c r="O190" s="27" t="str">
        <f>IF(L190="","",IF(INDEX(Düngemittel!$E:$E,MATCH(Düngemaßnahmen!L190,Düngemittel!$B:$B,0))="","k.A.",INDEX(Düngemittel!$E:$E,MATCH(Düngemaßnahmen!L190,Düngemittel!$B:$B,0))))</f>
        <v/>
      </c>
      <c r="P190" s="27" t="str">
        <f>IF(L190="","",IF(INDEX(Düngemittel!$G:$G,MATCH(Düngemaßnahmen!L190,Düngemittel!$B:$B,0))="",0,INDEX(Düngemittel!$G:$G,MATCH(Düngemaßnahmen!L190,Düngemittel!$B:$B,0))))</f>
        <v/>
      </c>
      <c r="Q190" s="140" t="str">
        <f t="shared" si="32"/>
        <v/>
      </c>
      <c r="R190" s="141" t="str">
        <f t="shared" si="33"/>
        <v/>
      </c>
      <c r="S190" s="25" t="str">
        <f t="shared" si="34"/>
        <v/>
      </c>
      <c r="T190" s="25" t="str">
        <f t="shared" si="21"/>
        <v/>
      </c>
      <c r="U190" s="25" t="str">
        <f t="shared" si="35"/>
        <v/>
      </c>
      <c r="V190" s="25" t="str">
        <f t="shared" si="36"/>
        <v/>
      </c>
      <c r="W190" s="25" t="str">
        <f t="shared" si="37"/>
        <v/>
      </c>
      <c r="X190" s="142"/>
      <c r="Y190" s="142"/>
      <c r="Z190" s="139" t="str">
        <f t="shared" si="38"/>
        <v/>
      </c>
      <c r="AA190" s="160" t="str">
        <f t="shared" si="39"/>
        <v/>
      </c>
    </row>
    <row r="191" spans="1:27" x14ac:dyDescent="0.25">
      <c r="A191" s="103">
        <v>187</v>
      </c>
      <c r="B191" s="32"/>
      <c r="C191" s="138"/>
      <c r="D191" s="55" t="str">
        <f>IF(C191="","",INDEX('Dokumentation (schlagbezogen)'!C:C,MATCH(C191,'Dokumentation (schlagbezogen)'!B:B,0)))</f>
        <v/>
      </c>
      <c r="E191" s="55" t="str">
        <f>IF(C191="","",IF(INDEX('Dokumentation (schlagbezogen)'!D:D,MATCH(C191,'Dokumentation (schlagbezogen)'!B:B,0))="","k.A.",INDEX('Dokumentation (schlagbezogen)'!D:D,MATCH(C191,'Dokumentation (schlagbezogen)'!B:B,0))))</f>
        <v/>
      </c>
      <c r="F191" s="55" t="str">
        <f>IF(C191="","",IF(E191="k.A.","Wert nicht ermittelt!",INDEX('Dokumentation (schlagbezogen)'!E:E,MATCH(C191,'Dokumentation (schlagbezogen)'!B:B,0))))</f>
        <v/>
      </c>
      <c r="G191" s="55" t="str">
        <f t="shared" si="31"/>
        <v/>
      </c>
      <c r="H191" s="30"/>
      <c r="I191" s="131" t="str">
        <f>IF(C191="","",IF(INDEX(Flächenverzeichnis!F:F,MATCH(C191,Flächenverzeichnis!A:A,0))="",30,IF(INDEX('P-Bedarfsermittlung'!D:D,MATCH(C191,'P-Bedarfsermittlung'!B:B,0))="A",30,IF(INDEX('P-Bedarfsermittlung'!D:D,MATCH(C191,'P-Bedarfsermittlung'!B:B,0))="B",20,10))))</f>
        <v/>
      </c>
      <c r="J191" s="132"/>
      <c r="K191" s="32"/>
      <c r="L191" s="31"/>
      <c r="M191" s="27" t="str">
        <f>IF(L191="","",IF(INDEX(Düngemittel!$D:$D,MATCH(Düngemaßnahmen!L191,Düngemittel!$B:$B,0))="",0,INDEX(Düngemittel!$D:$D,MATCH(Düngemaßnahmen!L191,Düngemittel!$B:$B,0))))</f>
        <v/>
      </c>
      <c r="N191" s="27" t="str">
        <f>IF(L191="","",IF(INDEX(Düngemittel!$F:$F,MATCH(Düngemaßnahmen!L191,Düngemittel!$B:$B,0))="","k.A.",INDEX(Düngemittel!$F:$F,MATCH(Düngemaßnahmen!L191,Düngemittel!$B:$B,0))))</f>
        <v/>
      </c>
      <c r="O191" s="27" t="str">
        <f>IF(L191="","",IF(INDEX(Düngemittel!$E:$E,MATCH(Düngemaßnahmen!L191,Düngemittel!$B:$B,0))="","k.A.",INDEX(Düngemittel!$E:$E,MATCH(Düngemaßnahmen!L191,Düngemittel!$B:$B,0))))</f>
        <v/>
      </c>
      <c r="P191" s="27" t="str">
        <f>IF(L191="","",IF(INDEX(Düngemittel!$G:$G,MATCH(Düngemaßnahmen!L191,Düngemittel!$B:$B,0))="",0,INDEX(Düngemittel!$G:$G,MATCH(Düngemaßnahmen!L191,Düngemittel!$B:$B,0))))</f>
        <v/>
      </c>
      <c r="Q191" s="140" t="str">
        <f t="shared" si="32"/>
        <v/>
      </c>
      <c r="R191" s="141" t="str">
        <f t="shared" si="33"/>
        <v/>
      </c>
      <c r="S191" s="25" t="str">
        <f t="shared" si="34"/>
        <v/>
      </c>
      <c r="T191" s="25" t="str">
        <f t="shared" si="21"/>
        <v/>
      </c>
      <c r="U191" s="25" t="str">
        <f t="shared" si="35"/>
        <v/>
      </c>
      <c r="V191" s="25" t="str">
        <f t="shared" si="36"/>
        <v/>
      </c>
      <c r="W191" s="25" t="str">
        <f t="shared" si="37"/>
        <v/>
      </c>
      <c r="X191" s="142"/>
      <c r="Y191" s="142"/>
      <c r="Z191" s="139" t="str">
        <f t="shared" si="38"/>
        <v/>
      </c>
      <c r="AA191" s="160" t="str">
        <f t="shared" si="39"/>
        <v/>
      </c>
    </row>
    <row r="192" spans="1:27" x14ac:dyDescent="0.25">
      <c r="A192" s="103">
        <v>188</v>
      </c>
      <c r="B192" s="32"/>
      <c r="C192" s="138"/>
      <c r="D192" s="55" t="str">
        <f>IF(C192="","",INDEX('Dokumentation (schlagbezogen)'!C:C,MATCH(C192,'Dokumentation (schlagbezogen)'!B:B,0)))</f>
        <v/>
      </c>
      <c r="E192" s="55" t="str">
        <f>IF(C192="","",IF(INDEX('Dokumentation (schlagbezogen)'!D:D,MATCH(C192,'Dokumentation (schlagbezogen)'!B:B,0))="","k.A.",INDEX('Dokumentation (schlagbezogen)'!D:D,MATCH(C192,'Dokumentation (schlagbezogen)'!B:B,0))))</f>
        <v/>
      </c>
      <c r="F192" s="55" t="str">
        <f>IF(C192="","",IF(E192="k.A.","Wert nicht ermittelt!",INDEX('Dokumentation (schlagbezogen)'!E:E,MATCH(C192,'Dokumentation (schlagbezogen)'!B:B,0))))</f>
        <v/>
      </c>
      <c r="G192" s="55" t="str">
        <f t="shared" si="31"/>
        <v/>
      </c>
      <c r="H192" s="30"/>
      <c r="I192" s="131" t="str">
        <f>IF(C192="","",IF(INDEX(Flächenverzeichnis!F:F,MATCH(C192,Flächenverzeichnis!A:A,0))="",30,IF(INDEX('P-Bedarfsermittlung'!D:D,MATCH(C192,'P-Bedarfsermittlung'!B:B,0))="A",30,IF(INDEX('P-Bedarfsermittlung'!D:D,MATCH(C192,'P-Bedarfsermittlung'!B:B,0))="B",20,10))))</f>
        <v/>
      </c>
      <c r="J192" s="132"/>
      <c r="K192" s="32"/>
      <c r="L192" s="31"/>
      <c r="M192" s="27" t="str">
        <f>IF(L192="","",IF(INDEX(Düngemittel!$D:$D,MATCH(Düngemaßnahmen!L192,Düngemittel!$B:$B,0))="",0,INDEX(Düngemittel!$D:$D,MATCH(Düngemaßnahmen!L192,Düngemittel!$B:$B,0))))</f>
        <v/>
      </c>
      <c r="N192" s="27" t="str">
        <f>IF(L192="","",IF(INDEX(Düngemittel!$F:$F,MATCH(Düngemaßnahmen!L192,Düngemittel!$B:$B,0))="","k.A.",INDEX(Düngemittel!$F:$F,MATCH(Düngemaßnahmen!L192,Düngemittel!$B:$B,0))))</f>
        <v/>
      </c>
      <c r="O192" s="27" t="str">
        <f>IF(L192="","",IF(INDEX(Düngemittel!$E:$E,MATCH(Düngemaßnahmen!L192,Düngemittel!$B:$B,0))="","k.A.",INDEX(Düngemittel!$E:$E,MATCH(Düngemaßnahmen!L192,Düngemittel!$B:$B,0))))</f>
        <v/>
      </c>
      <c r="P192" s="27" t="str">
        <f>IF(L192="","",IF(INDEX(Düngemittel!$G:$G,MATCH(Düngemaßnahmen!L192,Düngemittel!$B:$B,0))="",0,INDEX(Düngemittel!$G:$G,MATCH(Düngemaßnahmen!L192,Düngemittel!$B:$B,0))))</f>
        <v/>
      </c>
      <c r="Q192" s="140" t="str">
        <f t="shared" si="32"/>
        <v/>
      </c>
      <c r="R192" s="141" t="str">
        <f t="shared" si="33"/>
        <v/>
      </c>
      <c r="S192" s="25" t="str">
        <f t="shared" si="34"/>
        <v/>
      </c>
      <c r="T192" s="25" t="str">
        <f t="shared" si="21"/>
        <v/>
      </c>
      <c r="U192" s="25" t="str">
        <f t="shared" si="35"/>
        <v/>
      </c>
      <c r="V192" s="25" t="str">
        <f t="shared" si="36"/>
        <v/>
      </c>
      <c r="W192" s="25" t="str">
        <f t="shared" si="37"/>
        <v/>
      </c>
      <c r="X192" s="142"/>
      <c r="Y192" s="142"/>
      <c r="Z192" s="139" t="str">
        <f t="shared" si="38"/>
        <v/>
      </c>
      <c r="AA192" s="160" t="str">
        <f t="shared" si="39"/>
        <v/>
      </c>
    </row>
    <row r="193" spans="1:27" x14ac:dyDescent="0.25">
      <c r="A193" s="103">
        <v>189</v>
      </c>
      <c r="B193" s="32"/>
      <c r="C193" s="138"/>
      <c r="D193" s="55" t="str">
        <f>IF(C193="","",INDEX('Dokumentation (schlagbezogen)'!C:C,MATCH(C193,'Dokumentation (schlagbezogen)'!B:B,0)))</f>
        <v/>
      </c>
      <c r="E193" s="55" t="str">
        <f>IF(C193="","",IF(INDEX('Dokumentation (schlagbezogen)'!D:D,MATCH(C193,'Dokumentation (schlagbezogen)'!B:B,0))="","k.A.",INDEX('Dokumentation (schlagbezogen)'!D:D,MATCH(C193,'Dokumentation (schlagbezogen)'!B:B,0))))</f>
        <v/>
      </c>
      <c r="F193" s="55" t="str">
        <f>IF(C193="","",IF(E193="k.A.","Wert nicht ermittelt!",INDEX('Dokumentation (schlagbezogen)'!E:E,MATCH(C193,'Dokumentation (schlagbezogen)'!B:B,0))))</f>
        <v/>
      </c>
      <c r="G193" s="55" t="str">
        <f t="shared" si="31"/>
        <v/>
      </c>
      <c r="H193" s="30"/>
      <c r="I193" s="131" t="str">
        <f>IF(C193="","",IF(INDEX(Flächenverzeichnis!F:F,MATCH(C193,Flächenverzeichnis!A:A,0))="",30,IF(INDEX('P-Bedarfsermittlung'!D:D,MATCH(C193,'P-Bedarfsermittlung'!B:B,0))="A",30,IF(INDEX('P-Bedarfsermittlung'!D:D,MATCH(C193,'P-Bedarfsermittlung'!B:B,0))="B",20,10))))</f>
        <v/>
      </c>
      <c r="J193" s="132"/>
      <c r="K193" s="32"/>
      <c r="L193" s="31"/>
      <c r="M193" s="27" t="str">
        <f>IF(L193="","",IF(INDEX(Düngemittel!$D:$D,MATCH(Düngemaßnahmen!L193,Düngemittel!$B:$B,0))="",0,INDEX(Düngemittel!$D:$D,MATCH(Düngemaßnahmen!L193,Düngemittel!$B:$B,0))))</f>
        <v/>
      </c>
      <c r="N193" s="27" t="str">
        <f>IF(L193="","",IF(INDEX(Düngemittel!$F:$F,MATCH(Düngemaßnahmen!L193,Düngemittel!$B:$B,0))="","k.A.",INDEX(Düngemittel!$F:$F,MATCH(Düngemaßnahmen!L193,Düngemittel!$B:$B,0))))</f>
        <v/>
      </c>
      <c r="O193" s="27" t="str">
        <f>IF(L193="","",IF(INDEX(Düngemittel!$E:$E,MATCH(Düngemaßnahmen!L193,Düngemittel!$B:$B,0))="","k.A.",INDEX(Düngemittel!$E:$E,MATCH(Düngemaßnahmen!L193,Düngemittel!$B:$B,0))))</f>
        <v/>
      </c>
      <c r="P193" s="27" t="str">
        <f>IF(L193="","",IF(INDEX(Düngemittel!$G:$G,MATCH(Düngemaßnahmen!L193,Düngemittel!$B:$B,0))="",0,INDEX(Düngemittel!$G:$G,MATCH(Düngemaßnahmen!L193,Düngemittel!$B:$B,0))))</f>
        <v/>
      </c>
      <c r="Q193" s="140" t="str">
        <f t="shared" si="32"/>
        <v/>
      </c>
      <c r="R193" s="141" t="str">
        <f t="shared" si="33"/>
        <v/>
      </c>
      <c r="S193" s="25" t="str">
        <f t="shared" si="34"/>
        <v/>
      </c>
      <c r="T193" s="25" t="str">
        <f t="shared" si="21"/>
        <v/>
      </c>
      <c r="U193" s="25" t="str">
        <f t="shared" si="35"/>
        <v/>
      </c>
      <c r="V193" s="25" t="str">
        <f t="shared" si="36"/>
        <v/>
      </c>
      <c r="W193" s="25" t="str">
        <f t="shared" si="37"/>
        <v/>
      </c>
      <c r="X193" s="142"/>
      <c r="Y193" s="142"/>
      <c r="Z193" s="139" t="str">
        <f t="shared" si="38"/>
        <v/>
      </c>
      <c r="AA193" s="160" t="str">
        <f t="shared" si="39"/>
        <v/>
      </c>
    </row>
    <row r="194" spans="1:27" x14ac:dyDescent="0.25">
      <c r="A194" s="103">
        <v>190</v>
      </c>
      <c r="B194" s="32"/>
      <c r="C194" s="138"/>
      <c r="D194" s="55" t="str">
        <f>IF(C194="","",INDEX('Dokumentation (schlagbezogen)'!C:C,MATCH(C194,'Dokumentation (schlagbezogen)'!B:B,0)))</f>
        <v/>
      </c>
      <c r="E194" s="55" t="str">
        <f>IF(C194="","",IF(INDEX('Dokumentation (schlagbezogen)'!D:D,MATCH(C194,'Dokumentation (schlagbezogen)'!B:B,0))="","k.A.",INDEX('Dokumentation (schlagbezogen)'!D:D,MATCH(C194,'Dokumentation (schlagbezogen)'!B:B,0))))</f>
        <v/>
      </c>
      <c r="F194" s="55" t="str">
        <f>IF(C194="","",IF(E194="k.A.","Wert nicht ermittelt!",INDEX('Dokumentation (schlagbezogen)'!E:E,MATCH(C194,'Dokumentation (schlagbezogen)'!B:B,0))))</f>
        <v/>
      </c>
      <c r="G194" s="55" t="str">
        <f t="shared" si="31"/>
        <v/>
      </c>
      <c r="H194" s="30"/>
      <c r="I194" s="131" t="str">
        <f>IF(C194="","",IF(INDEX(Flächenverzeichnis!F:F,MATCH(C194,Flächenverzeichnis!A:A,0))="",30,IF(INDEX('P-Bedarfsermittlung'!D:D,MATCH(C194,'P-Bedarfsermittlung'!B:B,0))="A",30,IF(INDEX('P-Bedarfsermittlung'!D:D,MATCH(C194,'P-Bedarfsermittlung'!B:B,0))="B",20,10))))</f>
        <v/>
      </c>
      <c r="J194" s="132"/>
      <c r="K194" s="32"/>
      <c r="L194" s="31"/>
      <c r="M194" s="27" t="str">
        <f>IF(L194="","",IF(INDEX(Düngemittel!$D:$D,MATCH(Düngemaßnahmen!L194,Düngemittel!$B:$B,0))="",0,INDEX(Düngemittel!$D:$D,MATCH(Düngemaßnahmen!L194,Düngemittel!$B:$B,0))))</f>
        <v/>
      </c>
      <c r="N194" s="27" t="str">
        <f>IF(L194="","",IF(INDEX(Düngemittel!$F:$F,MATCH(Düngemaßnahmen!L194,Düngemittel!$B:$B,0))="","k.A.",INDEX(Düngemittel!$F:$F,MATCH(Düngemaßnahmen!L194,Düngemittel!$B:$B,0))))</f>
        <v/>
      </c>
      <c r="O194" s="27" t="str">
        <f>IF(L194="","",IF(INDEX(Düngemittel!$E:$E,MATCH(Düngemaßnahmen!L194,Düngemittel!$B:$B,0))="","k.A.",INDEX(Düngemittel!$E:$E,MATCH(Düngemaßnahmen!L194,Düngemittel!$B:$B,0))))</f>
        <v/>
      </c>
      <c r="P194" s="27" t="str">
        <f>IF(L194="","",IF(INDEX(Düngemittel!$G:$G,MATCH(Düngemaßnahmen!L194,Düngemittel!$B:$B,0))="",0,INDEX(Düngemittel!$G:$G,MATCH(Düngemaßnahmen!L194,Düngemittel!$B:$B,0))))</f>
        <v/>
      </c>
      <c r="Q194" s="140" t="str">
        <f t="shared" si="32"/>
        <v/>
      </c>
      <c r="R194" s="141" t="str">
        <f t="shared" si="33"/>
        <v/>
      </c>
      <c r="S194" s="25" t="str">
        <f t="shared" si="34"/>
        <v/>
      </c>
      <c r="T194" s="25" t="str">
        <f t="shared" si="21"/>
        <v/>
      </c>
      <c r="U194" s="25" t="str">
        <f t="shared" si="35"/>
        <v/>
      </c>
      <c r="V194" s="25" t="str">
        <f t="shared" si="36"/>
        <v/>
      </c>
      <c r="W194" s="25" t="str">
        <f t="shared" si="37"/>
        <v/>
      </c>
      <c r="X194" s="142"/>
      <c r="Y194" s="142"/>
      <c r="Z194" s="139" t="str">
        <f t="shared" si="38"/>
        <v/>
      </c>
      <c r="AA194" s="160" t="str">
        <f t="shared" si="39"/>
        <v/>
      </c>
    </row>
    <row r="195" spans="1:27" x14ac:dyDescent="0.25">
      <c r="A195" s="103">
        <v>191</v>
      </c>
      <c r="B195" s="32"/>
      <c r="C195" s="138"/>
      <c r="D195" s="55" t="str">
        <f>IF(C195="","",INDEX('Dokumentation (schlagbezogen)'!C:C,MATCH(C195,'Dokumentation (schlagbezogen)'!B:B,0)))</f>
        <v/>
      </c>
      <c r="E195" s="55" t="str">
        <f>IF(C195="","",IF(INDEX('Dokumentation (schlagbezogen)'!D:D,MATCH(C195,'Dokumentation (schlagbezogen)'!B:B,0))="","k.A.",INDEX('Dokumentation (schlagbezogen)'!D:D,MATCH(C195,'Dokumentation (schlagbezogen)'!B:B,0))))</f>
        <v/>
      </c>
      <c r="F195" s="55" t="str">
        <f>IF(C195="","",IF(E195="k.A.","Wert nicht ermittelt!",INDEX('Dokumentation (schlagbezogen)'!E:E,MATCH(C195,'Dokumentation (schlagbezogen)'!B:B,0))))</f>
        <v/>
      </c>
      <c r="G195" s="55" t="str">
        <f t="shared" si="31"/>
        <v/>
      </c>
      <c r="H195" s="30"/>
      <c r="I195" s="131" t="str">
        <f>IF(C195="","",IF(INDEX(Flächenverzeichnis!F:F,MATCH(C195,Flächenverzeichnis!A:A,0))="",30,IF(INDEX('P-Bedarfsermittlung'!D:D,MATCH(C195,'P-Bedarfsermittlung'!B:B,0))="A",30,IF(INDEX('P-Bedarfsermittlung'!D:D,MATCH(C195,'P-Bedarfsermittlung'!B:B,0))="B",20,10))))</f>
        <v/>
      </c>
      <c r="J195" s="132"/>
      <c r="K195" s="32"/>
      <c r="L195" s="31"/>
      <c r="M195" s="27" t="str">
        <f>IF(L195="","",IF(INDEX(Düngemittel!$D:$D,MATCH(Düngemaßnahmen!L195,Düngemittel!$B:$B,0))="",0,INDEX(Düngemittel!$D:$D,MATCH(Düngemaßnahmen!L195,Düngemittel!$B:$B,0))))</f>
        <v/>
      </c>
      <c r="N195" s="27" t="str">
        <f>IF(L195="","",IF(INDEX(Düngemittel!$F:$F,MATCH(Düngemaßnahmen!L195,Düngemittel!$B:$B,0))="","k.A.",INDEX(Düngemittel!$F:$F,MATCH(Düngemaßnahmen!L195,Düngemittel!$B:$B,0))))</f>
        <v/>
      </c>
      <c r="O195" s="27" t="str">
        <f>IF(L195="","",IF(INDEX(Düngemittel!$E:$E,MATCH(Düngemaßnahmen!L195,Düngemittel!$B:$B,0))="","k.A.",INDEX(Düngemittel!$E:$E,MATCH(Düngemaßnahmen!L195,Düngemittel!$B:$B,0))))</f>
        <v/>
      </c>
      <c r="P195" s="27" t="str">
        <f>IF(L195="","",IF(INDEX(Düngemittel!$G:$G,MATCH(Düngemaßnahmen!L195,Düngemittel!$B:$B,0))="",0,INDEX(Düngemittel!$G:$G,MATCH(Düngemaßnahmen!L195,Düngemittel!$B:$B,0))))</f>
        <v/>
      </c>
      <c r="Q195" s="140" t="str">
        <f t="shared" si="32"/>
        <v/>
      </c>
      <c r="R195" s="141" t="str">
        <f t="shared" si="33"/>
        <v/>
      </c>
      <c r="S195" s="25" t="str">
        <f t="shared" si="34"/>
        <v/>
      </c>
      <c r="T195" s="25" t="str">
        <f t="shared" si="21"/>
        <v/>
      </c>
      <c r="U195" s="25" t="str">
        <f t="shared" si="35"/>
        <v/>
      </c>
      <c r="V195" s="25" t="str">
        <f t="shared" si="36"/>
        <v/>
      </c>
      <c r="W195" s="25" t="str">
        <f t="shared" si="37"/>
        <v/>
      </c>
      <c r="X195" s="142"/>
      <c r="Y195" s="142"/>
      <c r="Z195" s="139" t="str">
        <f t="shared" si="38"/>
        <v/>
      </c>
      <c r="AA195" s="160" t="str">
        <f t="shared" si="39"/>
        <v/>
      </c>
    </row>
    <row r="196" spans="1:27" x14ac:dyDescent="0.25">
      <c r="A196" s="103">
        <v>192</v>
      </c>
      <c r="B196" s="32"/>
      <c r="C196" s="138"/>
      <c r="D196" s="55" t="str">
        <f>IF(C196="","",INDEX('Dokumentation (schlagbezogen)'!C:C,MATCH(C196,'Dokumentation (schlagbezogen)'!B:B,0)))</f>
        <v/>
      </c>
      <c r="E196" s="55" t="str">
        <f>IF(C196="","",IF(INDEX('Dokumentation (schlagbezogen)'!D:D,MATCH(C196,'Dokumentation (schlagbezogen)'!B:B,0))="","k.A.",INDEX('Dokumentation (schlagbezogen)'!D:D,MATCH(C196,'Dokumentation (schlagbezogen)'!B:B,0))))</f>
        <v/>
      </c>
      <c r="F196" s="55" t="str">
        <f>IF(C196="","",IF(E196="k.A.","Wert nicht ermittelt!",INDEX('Dokumentation (schlagbezogen)'!E:E,MATCH(C196,'Dokumentation (schlagbezogen)'!B:B,0))))</f>
        <v/>
      </c>
      <c r="G196" s="55" t="str">
        <f t="shared" si="31"/>
        <v/>
      </c>
      <c r="H196" s="30"/>
      <c r="I196" s="131" t="str">
        <f>IF(C196="","",IF(INDEX(Flächenverzeichnis!F:F,MATCH(C196,Flächenverzeichnis!A:A,0))="",30,IF(INDEX('P-Bedarfsermittlung'!D:D,MATCH(C196,'P-Bedarfsermittlung'!B:B,0))="A",30,IF(INDEX('P-Bedarfsermittlung'!D:D,MATCH(C196,'P-Bedarfsermittlung'!B:B,0))="B",20,10))))</f>
        <v/>
      </c>
      <c r="J196" s="132"/>
      <c r="K196" s="32"/>
      <c r="L196" s="31"/>
      <c r="M196" s="27" t="str">
        <f>IF(L196="","",IF(INDEX(Düngemittel!$D:$D,MATCH(Düngemaßnahmen!L196,Düngemittel!$B:$B,0))="",0,INDEX(Düngemittel!$D:$D,MATCH(Düngemaßnahmen!L196,Düngemittel!$B:$B,0))))</f>
        <v/>
      </c>
      <c r="N196" s="27" t="str">
        <f>IF(L196="","",IF(INDEX(Düngemittel!$F:$F,MATCH(Düngemaßnahmen!L196,Düngemittel!$B:$B,0))="","k.A.",INDEX(Düngemittel!$F:$F,MATCH(Düngemaßnahmen!L196,Düngemittel!$B:$B,0))))</f>
        <v/>
      </c>
      <c r="O196" s="27" t="str">
        <f>IF(L196="","",IF(INDEX(Düngemittel!$E:$E,MATCH(Düngemaßnahmen!L196,Düngemittel!$B:$B,0))="","k.A.",INDEX(Düngemittel!$E:$E,MATCH(Düngemaßnahmen!L196,Düngemittel!$B:$B,0))))</f>
        <v/>
      </c>
      <c r="P196" s="27" t="str">
        <f>IF(L196="","",IF(INDEX(Düngemittel!$G:$G,MATCH(Düngemaßnahmen!L196,Düngemittel!$B:$B,0))="",0,INDEX(Düngemittel!$G:$G,MATCH(Düngemaßnahmen!L196,Düngemittel!$B:$B,0))))</f>
        <v/>
      </c>
      <c r="Q196" s="140" t="str">
        <f t="shared" si="32"/>
        <v/>
      </c>
      <c r="R196" s="141" t="str">
        <f t="shared" si="33"/>
        <v/>
      </c>
      <c r="S196" s="25" t="str">
        <f t="shared" si="34"/>
        <v/>
      </c>
      <c r="T196" s="25" t="str">
        <f t="shared" si="21"/>
        <v/>
      </c>
      <c r="U196" s="25" t="str">
        <f t="shared" si="35"/>
        <v/>
      </c>
      <c r="V196" s="25" t="str">
        <f t="shared" si="36"/>
        <v/>
      </c>
      <c r="W196" s="25" t="str">
        <f t="shared" si="37"/>
        <v/>
      </c>
      <c r="X196" s="142"/>
      <c r="Y196" s="142"/>
      <c r="Z196" s="139" t="str">
        <f t="shared" si="38"/>
        <v/>
      </c>
      <c r="AA196" s="160" t="str">
        <f t="shared" si="39"/>
        <v/>
      </c>
    </row>
    <row r="197" spans="1:27" x14ac:dyDescent="0.25">
      <c r="A197" s="103">
        <v>193</v>
      </c>
      <c r="B197" s="32"/>
      <c r="C197" s="138"/>
      <c r="D197" s="55" t="str">
        <f>IF(C197="","",INDEX('Dokumentation (schlagbezogen)'!C:C,MATCH(C197,'Dokumentation (schlagbezogen)'!B:B,0)))</f>
        <v/>
      </c>
      <c r="E197" s="55" t="str">
        <f>IF(C197="","",IF(INDEX('Dokumentation (schlagbezogen)'!D:D,MATCH(C197,'Dokumentation (schlagbezogen)'!B:B,0))="","k.A.",INDEX('Dokumentation (schlagbezogen)'!D:D,MATCH(C197,'Dokumentation (schlagbezogen)'!B:B,0))))</f>
        <v/>
      </c>
      <c r="F197" s="55" t="str">
        <f>IF(C197="","",IF(E197="k.A.","Wert nicht ermittelt!",INDEX('Dokumentation (schlagbezogen)'!E:E,MATCH(C197,'Dokumentation (schlagbezogen)'!B:B,0))))</f>
        <v/>
      </c>
      <c r="G197" s="55" t="str">
        <f t="shared" si="31"/>
        <v/>
      </c>
      <c r="H197" s="30"/>
      <c r="I197" s="131" t="str">
        <f>IF(C197="","",IF(INDEX(Flächenverzeichnis!F:F,MATCH(C197,Flächenverzeichnis!A:A,0))="",30,IF(INDEX('P-Bedarfsermittlung'!D:D,MATCH(C197,'P-Bedarfsermittlung'!B:B,0))="A",30,IF(INDEX('P-Bedarfsermittlung'!D:D,MATCH(C197,'P-Bedarfsermittlung'!B:B,0))="B",20,10))))</f>
        <v/>
      </c>
      <c r="J197" s="132"/>
      <c r="K197" s="32"/>
      <c r="L197" s="31"/>
      <c r="M197" s="27" t="str">
        <f>IF(L197="","",IF(INDEX(Düngemittel!$D:$D,MATCH(Düngemaßnahmen!L197,Düngemittel!$B:$B,0))="",0,INDEX(Düngemittel!$D:$D,MATCH(Düngemaßnahmen!L197,Düngemittel!$B:$B,0))))</f>
        <v/>
      </c>
      <c r="N197" s="27" t="str">
        <f>IF(L197="","",IF(INDEX(Düngemittel!$F:$F,MATCH(Düngemaßnahmen!L197,Düngemittel!$B:$B,0))="","k.A.",INDEX(Düngemittel!$F:$F,MATCH(Düngemaßnahmen!L197,Düngemittel!$B:$B,0))))</f>
        <v/>
      </c>
      <c r="O197" s="27" t="str">
        <f>IF(L197="","",IF(INDEX(Düngemittel!$E:$E,MATCH(Düngemaßnahmen!L197,Düngemittel!$B:$B,0))="","k.A.",INDEX(Düngemittel!$E:$E,MATCH(Düngemaßnahmen!L197,Düngemittel!$B:$B,0))))</f>
        <v/>
      </c>
      <c r="P197" s="27" t="str">
        <f>IF(L197="","",IF(INDEX(Düngemittel!$G:$G,MATCH(Düngemaßnahmen!L197,Düngemittel!$B:$B,0))="",0,INDEX(Düngemittel!$G:$G,MATCH(Düngemaßnahmen!L197,Düngemittel!$B:$B,0))))</f>
        <v/>
      </c>
      <c r="Q197" s="140" t="str">
        <f t="shared" si="32"/>
        <v/>
      </c>
      <c r="R197" s="141" t="str">
        <f t="shared" si="33"/>
        <v/>
      </c>
      <c r="S197" s="25" t="str">
        <f t="shared" si="34"/>
        <v/>
      </c>
      <c r="T197" s="25" t="str">
        <f t="shared" si="21"/>
        <v/>
      </c>
      <c r="U197" s="25" t="str">
        <f t="shared" si="35"/>
        <v/>
      </c>
      <c r="V197" s="25" t="str">
        <f t="shared" si="36"/>
        <v/>
      </c>
      <c r="W197" s="25" t="str">
        <f t="shared" si="37"/>
        <v/>
      </c>
      <c r="X197" s="142"/>
      <c r="Y197" s="142"/>
      <c r="Z197" s="139" t="str">
        <f t="shared" si="38"/>
        <v/>
      </c>
      <c r="AA197" s="160" t="str">
        <f t="shared" si="39"/>
        <v/>
      </c>
    </row>
    <row r="198" spans="1:27" x14ac:dyDescent="0.25">
      <c r="A198" s="103">
        <v>194</v>
      </c>
      <c r="B198" s="32"/>
      <c r="C198" s="138"/>
      <c r="D198" s="55" t="str">
        <f>IF(C198="","",INDEX('Dokumentation (schlagbezogen)'!C:C,MATCH(C198,'Dokumentation (schlagbezogen)'!B:B,0)))</f>
        <v/>
      </c>
      <c r="E198" s="55" t="str">
        <f>IF(C198="","",IF(INDEX('Dokumentation (schlagbezogen)'!D:D,MATCH(C198,'Dokumentation (schlagbezogen)'!B:B,0))="","k.A.",INDEX('Dokumentation (schlagbezogen)'!D:D,MATCH(C198,'Dokumentation (schlagbezogen)'!B:B,0))))</f>
        <v/>
      </c>
      <c r="F198" s="55" t="str">
        <f>IF(C198="","",IF(E198="k.A.","Wert nicht ermittelt!",INDEX('Dokumentation (schlagbezogen)'!E:E,MATCH(C198,'Dokumentation (schlagbezogen)'!B:B,0))))</f>
        <v/>
      </c>
      <c r="G198" s="55" t="str">
        <f t="shared" si="31"/>
        <v/>
      </c>
      <c r="H198" s="30"/>
      <c r="I198" s="131" t="str">
        <f>IF(C198="","",IF(INDEX(Flächenverzeichnis!F:F,MATCH(C198,Flächenverzeichnis!A:A,0))="",30,IF(INDEX('P-Bedarfsermittlung'!D:D,MATCH(C198,'P-Bedarfsermittlung'!B:B,0))="A",30,IF(INDEX('P-Bedarfsermittlung'!D:D,MATCH(C198,'P-Bedarfsermittlung'!B:B,0))="B",20,10))))</f>
        <v/>
      </c>
      <c r="J198" s="132"/>
      <c r="K198" s="32"/>
      <c r="L198" s="31"/>
      <c r="M198" s="27" t="str">
        <f>IF(L198="","",IF(INDEX(Düngemittel!$D:$D,MATCH(Düngemaßnahmen!L198,Düngemittel!$B:$B,0))="",0,INDEX(Düngemittel!$D:$D,MATCH(Düngemaßnahmen!L198,Düngemittel!$B:$B,0))))</f>
        <v/>
      </c>
      <c r="N198" s="27" t="str">
        <f>IF(L198="","",IF(INDEX(Düngemittel!$F:$F,MATCH(Düngemaßnahmen!L198,Düngemittel!$B:$B,0))="","k.A.",INDEX(Düngemittel!$F:$F,MATCH(Düngemaßnahmen!L198,Düngemittel!$B:$B,0))))</f>
        <v/>
      </c>
      <c r="O198" s="27" t="str">
        <f>IF(L198="","",IF(INDEX(Düngemittel!$E:$E,MATCH(Düngemaßnahmen!L198,Düngemittel!$B:$B,0))="","k.A.",INDEX(Düngemittel!$E:$E,MATCH(Düngemaßnahmen!L198,Düngemittel!$B:$B,0))))</f>
        <v/>
      </c>
      <c r="P198" s="27" t="str">
        <f>IF(L198="","",IF(INDEX(Düngemittel!$G:$G,MATCH(Düngemaßnahmen!L198,Düngemittel!$B:$B,0))="",0,INDEX(Düngemittel!$G:$G,MATCH(Düngemaßnahmen!L198,Düngemittel!$B:$B,0))))</f>
        <v/>
      </c>
      <c r="Q198" s="140" t="str">
        <f t="shared" si="32"/>
        <v/>
      </c>
      <c r="R198" s="141" t="str">
        <f t="shared" si="33"/>
        <v/>
      </c>
      <c r="S198" s="25" t="str">
        <f t="shared" si="34"/>
        <v/>
      </c>
      <c r="T198" s="25" t="str">
        <f t="shared" si="21"/>
        <v/>
      </c>
      <c r="U198" s="25" t="str">
        <f t="shared" si="35"/>
        <v/>
      </c>
      <c r="V198" s="25" t="str">
        <f t="shared" si="36"/>
        <v/>
      </c>
      <c r="W198" s="25" t="str">
        <f t="shared" si="37"/>
        <v/>
      </c>
      <c r="X198" s="142"/>
      <c r="Y198" s="142"/>
      <c r="Z198" s="139" t="str">
        <f t="shared" si="38"/>
        <v/>
      </c>
      <c r="AA198" s="160" t="str">
        <f t="shared" si="39"/>
        <v/>
      </c>
    </row>
    <row r="199" spans="1:27" x14ac:dyDescent="0.25">
      <c r="A199" s="103">
        <v>195</v>
      </c>
      <c r="B199" s="32"/>
      <c r="C199" s="138"/>
      <c r="D199" s="55" t="str">
        <f>IF(C199="","",INDEX('Dokumentation (schlagbezogen)'!C:C,MATCH(C199,'Dokumentation (schlagbezogen)'!B:B,0)))</f>
        <v/>
      </c>
      <c r="E199" s="55" t="str">
        <f>IF(C199="","",IF(INDEX('Dokumentation (schlagbezogen)'!D:D,MATCH(C199,'Dokumentation (schlagbezogen)'!B:B,0))="","k.A.",INDEX('Dokumentation (schlagbezogen)'!D:D,MATCH(C199,'Dokumentation (schlagbezogen)'!B:B,0))))</f>
        <v/>
      </c>
      <c r="F199" s="55" t="str">
        <f>IF(C199="","",IF(E199="k.A.","Wert nicht ermittelt!",INDEX('Dokumentation (schlagbezogen)'!E:E,MATCH(C199,'Dokumentation (schlagbezogen)'!B:B,0))))</f>
        <v/>
      </c>
      <c r="G199" s="55" t="str">
        <f t="shared" si="31"/>
        <v/>
      </c>
      <c r="H199" s="30"/>
      <c r="I199" s="131" t="str">
        <f>IF(C199="","",IF(INDEX(Flächenverzeichnis!F:F,MATCH(C199,Flächenverzeichnis!A:A,0))="",30,IF(INDEX('P-Bedarfsermittlung'!D:D,MATCH(C199,'P-Bedarfsermittlung'!B:B,0))="A",30,IF(INDEX('P-Bedarfsermittlung'!D:D,MATCH(C199,'P-Bedarfsermittlung'!B:B,0))="B",20,10))))</f>
        <v/>
      </c>
      <c r="J199" s="132"/>
      <c r="K199" s="32"/>
      <c r="L199" s="31"/>
      <c r="M199" s="27" t="str">
        <f>IF(L199="","",IF(INDEX(Düngemittel!$D:$D,MATCH(Düngemaßnahmen!L199,Düngemittel!$B:$B,0))="",0,INDEX(Düngemittel!$D:$D,MATCH(Düngemaßnahmen!L199,Düngemittel!$B:$B,0))))</f>
        <v/>
      </c>
      <c r="N199" s="27" t="str">
        <f>IF(L199="","",IF(INDEX(Düngemittel!$F:$F,MATCH(Düngemaßnahmen!L199,Düngemittel!$B:$B,0))="","k.A.",INDEX(Düngemittel!$F:$F,MATCH(Düngemaßnahmen!L199,Düngemittel!$B:$B,0))))</f>
        <v/>
      </c>
      <c r="O199" s="27" t="str">
        <f>IF(L199="","",IF(INDEX(Düngemittel!$E:$E,MATCH(Düngemaßnahmen!L199,Düngemittel!$B:$B,0))="","k.A.",INDEX(Düngemittel!$E:$E,MATCH(Düngemaßnahmen!L199,Düngemittel!$B:$B,0))))</f>
        <v/>
      </c>
      <c r="P199" s="27" t="str">
        <f>IF(L199="","",IF(INDEX(Düngemittel!$G:$G,MATCH(Düngemaßnahmen!L199,Düngemittel!$B:$B,0))="",0,INDEX(Düngemittel!$G:$G,MATCH(Düngemaßnahmen!L199,Düngemittel!$B:$B,0))))</f>
        <v/>
      </c>
      <c r="Q199" s="140" t="str">
        <f t="shared" si="32"/>
        <v/>
      </c>
      <c r="R199" s="141" t="str">
        <f t="shared" si="33"/>
        <v/>
      </c>
      <c r="S199" s="25" t="str">
        <f t="shared" si="34"/>
        <v/>
      </c>
      <c r="T199" s="25" t="str">
        <f t="shared" ref="T199:T200" si="40">IF(OR(S199="",D199=""),"",S199/D199)</f>
        <v/>
      </c>
      <c r="U199" s="25" t="str">
        <f t="shared" si="35"/>
        <v/>
      </c>
      <c r="V199" s="25" t="str">
        <f t="shared" si="36"/>
        <v/>
      </c>
      <c r="W199" s="25" t="str">
        <f t="shared" si="37"/>
        <v/>
      </c>
      <c r="X199" s="142"/>
      <c r="Y199" s="142"/>
      <c r="Z199" s="139" t="str">
        <f t="shared" si="38"/>
        <v/>
      </c>
      <c r="AA199" s="160" t="str">
        <f t="shared" si="39"/>
        <v/>
      </c>
    </row>
    <row r="200" spans="1:27" x14ac:dyDescent="0.25">
      <c r="A200" s="103">
        <v>196</v>
      </c>
      <c r="B200" s="32"/>
      <c r="C200" s="138"/>
      <c r="D200" s="55" t="str">
        <f>IF(C200="","",INDEX('Dokumentation (schlagbezogen)'!C:C,MATCH(C200,'Dokumentation (schlagbezogen)'!B:B,0)))</f>
        <v/>
      </c>
      <c r="E200" s="55" t="str">
        <f>IF(C200="","",IF(INDEX('Dokumentation (schlagbezogen)'!D:D,MATCH(C200,'Dokumentation (schlagbezogen)'!B:B,0))="","k.A.",INDEX('Dokumentation (schlagbezogen)'!D:D,MATCH(C200,'Dokumentation (schlagbezogen)'!B:B,0))))</f>
        <v/>
      </c>
      <c r="F200" s="55" t="str">
        <f>IF(C200="","",IF(E200="k.A.","Wert nicht ermittelt!",INDEX('Dokumentation (schlagbezogen)'!E:E,MATCH(C200,'Dokumentation (schlagbezogen)'!B:B,0))))</f>
        <v/>
      </c>
      <c r="G200" s="55" t="str">
        <f t="shared" si="31"/>
        <v/>
      </c>
      <c r="H200" s="30"/>
      <c r="I200" s="131" t="str">
        <f>IF(C200="","",IF(INDEX(Flächenverzeichnis!F:F,MATCH(C200,Flächenverzeichnis!A:A,0))="",30,IF(INDEX('P-Bedarfsermittlung'!D:D,MATCH(C200,'P-Bedarfsermittlung'!B:B,0))="A",30,IF(INDEX('P-Bedarfsermittlung'!D:D,MATCH(C200,'P-Bedarfsermittlung'!B:B,0))="B",20,10))))</f>
        <v/>
      </c>
      <c r="J200" s="132"/>
      <c r="K200" s="32"/>
      <c r="L200" s="31"/>
      <c r="M200" s="27" t="str">
        <f>IF(L200="","",IF(INDEX(Düngemittel!$D:$D,MATCH(Düngemaßnahmen!L200,Düngemittel!$B:$B,0))="",0,INDEX(Düngemittel!$D:$D,MATCH(Düngemaßnahmen!L200,Düngemittel!$B:$B,0))))</f>
        <v/>
      </c>
      <c r="N200" s="27" t="str">
        <f>IF(L200="","",IF(INDEX(Düngemittel!$F:$F,MATCH(Düngemaßnahmen!L200,Düngemittel!$B:$B,0))="","k.A.",INDEX(Düngemittel!$F:$F,MATCH(Düngemaßnahmen!L200,Düngemittel!$B:$B,0))))</f>
        <v/>
      </c>
      <c r="O200" s="27" t="str">
        <f>IF(L200="","",IF(INDEX(Düngemittel!$E:$E,MATCH(Düngemaßnahmen!L200,Düngemittel!$B:$B,0))="","k.A.",INDEX(Düngemittel!$E:$E,MATCH(Düngemaßnahmen!L200,Düngemittel!$B:$B,0))))</f>
        <v/>
      </c>
      <c r="P200" s="27" t="str">
        <f>IF(L200="","",IF(INDEX(Düngemittel!$G:$G,MATCH(Düngemaßnahmen!L200,Düngemittel!$B:$B,0))="",0,INDEX(Düngemittel!$G:$G,MATCH(Düngemaßnahmen!L200,Düngemittel!$B:$B,0))))</f>
        <v/>
      </c>
      <c r="Q200" s="140" t="str">
        <f t="shared" si="32"/>
        <v/>
      </c>
      <c r="R200" s="141" t="str">
        <f t="shared" si="33"/>
        <v/>
      </c>
      <c r="S200" s="25" t="str">
        <f t="shared" si="34"/>
        <v/>
      </c>
      <c r="T200" s="25" t="str">
        <f t="shared" si="40"/>
        <v/>
      </c>
      <c r="U200" s="25" t="str">
        <f t="shared" si="35"/>
        <v/>
      </c>
      <c r="V200" s="25" t="str">
        <f t="shared" si="36"/>
        <v/>
      </c>
      <c r="W200" s="25" t="str">
        <f t="shared" si="37"/>
        <v/>
      </c>
      <c r="X200" s="142"/>
      <c r="Y200" s="142"/>
      <c r="Z200" s="139" t="str">
        <f t="shared" si="38"/>
        <v/>
      </c>
      <c r="AA200" s="160" t="str">
        <f t="shared" si="39"/>
        <v/>
      </c>
    </row>
    <row r="201" spans="1:27" ht="16.5" thickBot="1" x14ac:dyDescent="0.3">
      <c r="A201" s="104">
        <v>197</v>
      </c>
      <c r="B201" s="161"/>
      <c r="C201" s="162"/>
      <c r="D201" s="99" t="str">
        <f>IF(C201="","",INDEX('Dokumentation (schlagbezogen)'!C:C,MATCH(C201,'Dokumentation (schlagbezogen)'!B:B,0)))</f>
        <v/>
      </c>
      <c r="E201" s="99" t="str">
        <f>IF(C201="","",IF(INDEX('Dokumentation (schlagbezogen)'!D:D,MATCH(C201,'Dokumentation (schlagbezogen)'!B:B,0))="","k.A.",INDEX('Dokumentation (schlagbezogen)'!D:D,MATCH(C201,'Dokumentation (schlagbezogen)'!B:B,0))))</f>
        <v/>
      </c>
      <c r="F201" s="99" t="str">
        <f>IF(C201="","",IF(E201="k.A.","Wert nicht ermittelt!",INDEX('Dokumentation (schlagbezogen)'!E:E,MATCH(C201,'Dokumentation (schlagbezogen)'!B:B,0))))</f>
        <v/>
      </c>
      <c r="G201" s="99" t="str">
        <f t="shared" si="12"/>
        <v/>
      </c>
      <c r="H201" s="163"/>
      <c r="I201" s="153" t="str">
        <f>IF(C201="","",IF(INDEX(Flächenverzeichnis!F:F,MATCH(C201,Flächenverzeichnis!A:A,0))="",30,IF(INDEX('P-Bedarfsermittlung'!D:D,MATCH(C201,'P-Bedarfsermittlung'!B:B,0))="A",30,IF(INDEX('P-Bedarfsermittlung'!D:D,MATCH(C201,'P-Bedarfsermittlung'!B:B,0))="B",20,10))))</f>
        <v/>
      </c>
      <c r="J201" s="164"/>
      <c r="K201" s="161"/>
      <c r="L201" s="100"/>
      <c r="M201" s="101" t="str">
        <f>IF(L201="","",IF(INDEX(Düngemittel!$D:$D,MATCH(Düngemaßnahmen!L201,Düngemittel!$B:$B,0))="",0,INDEX(Düngemittel!$D:$D,MATCH(Düngemaßnahmen!L201,Düngemittel!$B:$B,0))))</f>
        <v/>
      </c>
      <c r="N201" s="101" t="str">
        <f>IF(L201="","",IF(INDEX(Düngemittel!$F:$F,MATCH(Düngemaßnahmen!L201,Düngemittel!$B:$B,0))="","k.A.",INDEX(Düngemittel!$F:$F,MATCH(Düngemaßnahmen!L201,Düngemittel!$B:$B,0))))</f>
        <v/>
      </c>
      <c r="O201" s="101" t="str">
        <f>IF(L201="","",IF(INDEX(Düngemittel!$E:$E,MATCH(Düngemaßnahmen!L201,Düngemittel!$B:$B,0))="","k.A.",INDEX(Düngemittel!$E:$E,MATCH(Düngemaßnahmen!L201,Düngemittel!$B:$B,0))))</f>
        <v/>
      </c>
      <c r="P201" s="101" t="str">
        <f>IF(L201="","",IF(INDEX(Düngemittel!$G:$G,MATCH(Düngemaßnahmen!L201,Düngemittel!$B:$B,0))="",0,INDEX(Düngemittel!$G:$G,MATCH(Düngemaßnahmen!L201,Düngemittel!$B:$B,0))))</f>
        <v/>
      </c>
      <c r="Q201" s="165" t="str">
        <f t="shared" si="13"/>
        <v/>
      </c>
      <c r="R201" s="166" t="str">
        <f t="shared" si="14"/>
        <v/>
      </c>
      <c r="S201" s="98" t="str">
        <f t="shared" si="15"/>
        <v/>
      </c>
      <c r="T201" s="98" t="str">
        <f t="shared" si="21"/>
        <v/>
      </c>
      <c r="U201" s="98" t="str">
        <f t="shared" si="16"/>
        <v/>
      </c>
      <c r="V201" s="98" t="str">
        <f t="shared" si="17"/>
        <v/>
      </c>
      <c r="W201" s="98" t="str">
        <f t="shared" si="18"/>
        <v/>
      </c>
      <c r="X201" s="167"/>
      <c r="Y201" s="167"/>
      <c r="Z201" s="168" t="str">
        <f t="shared" si="19"/>
        <v/>
      </c>
      <c r="AA201" s="169" t="str">
        <f t="shared" si="20"/>
        <v/>
      </c>
    </row>
  </sheetData>
  <sheetProtection algorithmName="SHA-512" hashValue="I01rY2bwqAHBYpQxkL7CYTNdZdb48aqaW52DgD3x2xqf7HIbRYowatYlhL4pH1WEjGli7E7+V581Ypltxs3glg==" saltValue="/LIFTDgU6ZWaEcZx5ZdmSg==" spinCount="100000" sheet="1" objects="1" selectLockedCells="1"/>
  <mergeCells count="7">
    <mergeCell ref="A1:K1"/>
    <mergeCell ref="A2:AA2"/>
    <mergeCell ref="A3:A4"/>
    <mergeCell ref="B3:B4"/>
    <mergeCell ref="C3:C4"/>
    <mergeCell ref="L3:L4"/>
    <mergeCell ref="K3:K4"/>
  </mergeCells>
  <conditionalFormatting sqref="F5:G102 F201:G201">
    <cfRule type="containsText" dxfId="13" priority="19" operator="containsText" text="Flächenverzeichnis überprüfen!">
      <formula>NOT(ISERROR(SEARCH("Flächenverzeichnis überprüfen!",F5)))</formula>
    </cfRule>
    <cfRule type="containsText" dxfId="12" priority="21" operator="containsText" text="Wert nicht ermittelt!">
      <formula>NOT(ISERROR(SEARCH("Wert nicht ermittelt!",F5)))</formula>
    </cfRule>
    <cfRule type="containsText" dxfId="11" priority="22" operator="containsText" text="Methode auswählen!">
      <formula>NOT(ISERROR(SEARCH("Methode auswählen!",F5)))</formula>
    </cfRule>
  </conditionalFormatting>
  <conditionalFormatting sqref="Q5:Q102 Q201">
    <cfRule type="containsText" dxfId="10" priority="18" operator="containsText" text="Wert nicht ermittelbar!">
      <formula>NOT(ISERROR(SEARCH("Wert nicht ermittelbar!",Q5)))</formula>
    </cfRule>
  </conditionalFormatting>
  <conditionalFormatting sqref="R5:R102 R201">
    <cfRule type="containsText" dxfId="9" priority="14" operator="containsText" text="Wert nicht ermittelbar!">
      <formula>NOT(ISERROR(SEARCH("Wert nicht ermittelbar!",R5)))</formula>
    </cfRule>
  </conditionalFormatting>
  <conditionalFormatting sqref="X5:X102 X201">
    <cfRule type="containsText" dxfId="8" priority="12" operator="containsText" text="Wert nicht ermittelbar!">
      <formula>NOT(ISERROR(SEARCH("Wert nicht ermittelbar!",X5)))</formula>
    </cfRule>
  </conditionalFormatting>
  <conditionalFormatting sqref="Y5:Y102 Y201">
    <cfRule type="containsText" dxfId="7" priority="11" operator="containsText" text="Wert nicht ermittelbar!">
      <formula>NOT(ISERROR(SEARCH("Wert nicht ermittelbar!",Y5)))</formula>
    </cfRule>
  </conditionalFormatting>
  <conditionalFormatting sqref="F103:G200">
    <cfRule type="containsText" dxfId="6" priority="5" operator="containsText" text="Flächenverzeichnis überprüfen!">
      <formula>NOT(ISERROR(SEARCH("Flächenverzeichnis überprüfen!",F103)))</formula>
    </cfRule>
    <cfRule type="containsText" dxfId="5" priority="6" operator="containsText" text="Wert nicht ermittelt!">
      <formula>NOT(ISERROR(SEARCH("Wert nicht ermittelt!",F103)))</formula>
    </cfRule>
    <cfRule type="containsText" dxfId="4" priority="7" operator="containsText" text="Methode auswählen!">
      <formula>NOT(ISERROR(SEARCH("Methode auswählen!",F103)))</formula>
    </cfRule>
  </conditionalFormatting>
  <conditionalFormatting sqref="Q103:Q200">
    <cfRule type="containsText" dxfId="3" priority="4" operator="containsText" text="Wert nicht ermittelbar!">
      <formula>NOT(ISERROR(SEARCH("Wert nicht ermittelbar!",Q103)))</formula>
    </cfRule>
  </conditionalFormatting>
  <conditionalFormatting sqref="R103:R200">
    <cfRule type="containsText" dxfId="2" priority="3" operator="containsText" text="Wert nicht ermittelbar!">
      <formula>NOT(ISERROR(SEARCH("Wert nicht ermittelbar!",R103)))</formula>
    </cfRule>
  </conditionalFormatting>
  <conditionalFormatting sqref="X103:X200">
    <cfRule type="containsText" dxfId="1" priority="2" operator="containsText" text="Wert nicht ermittelbar!">
      <formula>NOT(ISERROR(SEARCH("Wert nicht ermittelbar!",X103)))</formula>
    </cfRule>
  </conditionalFormatting>
  <conditionalFormatting sqref="Y103:Y200">
    <cfRule type="containsText" dxfId="0" priority="1" operator="containsText" text="Wert nicht ermittelbar!">
      <formula>NOT(ISERROR(SEARCH("Wert nicht ermittelbar!",Y103)))</formula>
    </cfRule>
  </conditionalFormatting>
  <dataValidations count="4">
    <dataValidation allowBlank="1" showInputMessage="1" showErrorMessage="1" prompt="Bitte Datum angeben:_x000a_TT.MM.JJJJ" sqref="B5:B201" xr:uid="{3927E10A-F743-45D2-BCF6-A2860F4972FC}"/>
    <dataValidation type="decimal" allowBlank="1" showInputMessage="1" showErrorMessage="1" error="Achtung: Maximaler Phosphat-Zielwert nach DüV überschritten! " prompt="Bitte Zielwert für Phosphat in kg/ha angeben!" sqref="J5:J201" xr:uid="{08349E95-686F-4EA4-BF26-5C96A8CCA173}">
      <formula1>0</formula1>
      <formula2>I5</formula2>
    </dataValidation>
    <dataValidation type="decimal" allowBlank="1" showInputMessage="1" showErrorMessage="1" error="Ermittelter N-Bedarf oder maximaler Wert ohne N-Ermittlung darf nicht überschritten werden!" prompt="Bitte Zielwert für N in kg/ha angeben!" sqref="H5:H201" xr:uid="{ACC7731F-F23E-434F-A299-4373B4112972}">
      <formula1>0</formula1>
      <formula2>G5</formula2>
    </dataValidation>
    <dataValidation allowBlank="1" showInputMessage="1" showErrorMessage="1" prompt="Nur im Fall von Kompost kann die jährlich zulässige Düngemenge als 3-Jahresgabe ausgebracht werden!" sqref="Y5:Y201" xr:uid="{527A6E5D-E7B5-483D-99E7-6AF781668B07}"/>
  </dataValidations>
  <pageMargins left="0.7" right="0.7" top="0.78740157499999996" bottom="0.78740157499999996" header="0.3" footer="0.3"/>
  <pageSetup paperSize="9" scale="43" orientation="landscape" horizontalDpi="360" verticalDpi="36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Bitte Schlagbezeichnung auswählen!" xr:uid="{02601085-F8DF-4E79-ADAE-FF26A824AD43}">
          <x14:formula1>
            <xm:f>Flächenverzeichnis!$A$12:$A$208</xm:f>
          </x14:formula1>
          <xm:sqref>C5:C201</xm:sqref>
        </x14:dataValidation>
        <x14:dataValidation type="list" allowBlank="1" showInputMessage="1" showErrorMessage="1" prompt="Zutreffendes Düngemittel auswählen!" xr:uid="{3C670720-16BB-4267-9F73-4364641270C5}">
          <x14:formula1>
            <xm:f>Düngemittel!$B$1:$B$82</xm:f>
          </x14:formula1>
          <xm:sqref>L5:L201</xm:sqref>
        </x14:dataValidation>
        <x14:dataValidation type="list" allowBlank="1" showInputMessage="1" showErrorMessage="1" prompt="Bitte Stoffgruppe auswählen!" xr:uid="{5D15971E-B243-4EA2-9F15-90940455085D}">
          <x14:formula1>
            <xm:f>Dropdownlisten!$P$1:$P$8</xm:f>
          </x14:formula1>
          <xm:sqref>K5:K201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8"/>
  <sheetViews>
    <sheetView showGridLines="0" zoomScale="90" zoomScaleNormal="90" workbookViewId="0">
      <selection activeCell="C19" sqref="C19:D19"/>
    </sheetView>
  </sheetViews>
  <sheetFormatPr baseColWidth="10" defaultRowHeight="15" x14ac:dyDescent="0.25"/>
  <cols>
    <col min="1" max="1" width="11.42578125" style="42"/>
    <col min="2" max="2" width="37.85546875" style="42" customWidth="1"/>
    <col min="3" max="3" width="13" style="42" customWidth="1"/>
    <col min="4" max="5" width="11.42578125" style="42"/>
    <col min="6" max="6" width="27.140625" style="42" customWidth="1"/>
    <col min="7" max="7" width="11.42578125" style="42" customWidth="1"/>
    <col min="8" max="8" width="11.42578125" style="42"/>
    <col min="9" max="9" width="11.85546875" style="42" bestFit="1" customWidth="1"/>
    <col min="10" max="16384" width="11.42578125" style="42"/>
  </cols>
  <sheetData>
    <row r="1" spans="1:9" ht="15" customHeight="1" x14ac:dyDescent="0.25">
      <c r="A1" s="195" t="s">
        <v>67</v>
      </c>
      <c r="B1" s="196"/>
      <c r="C1" s="196"/>
      <c r="D1" s="196"/>
      <c r="E1" s="196"/>
      <c r="F1" s="196"/>
      <c r="G1" s="196"/>
      <c r="H1" s="196"/>
      <c r="I1" s="197"/>
    </row>
    <row r="2" spans="1:9" ht="78.75" customHeight="1" x14ac:dyDescent="0.25">
      <c r="A2" s="198"/>
      <c r="B2" s="199"/>
      <c r="C2" s="199"/>
      <c r="D2" s="199"/>
      <c r="E2" s="199"/>
      <c r="F2" s="199"/>
      <c r="G2" s="199"/>
      <c r="H2" s="199"/>
      <c r="I2" s="200"/>
    </row>
    <row r="3" spans="1:9" x14ac:dyDescent="0.25">
      <c r="A3" s="189" t="s">
        <v>322</v>
      </c>
      <c r="B3" s="190"/>
      <c r="C3" s="190"/>
      <c r="D3" s="190"/>
      <c r="E3" s="190"/>
      <c r="F3" s="190"/>
      <c r="G3" s="190"/>
      <c r="H3" s="190"/>
      <c r="I3" s="191"/>
    </row>
    <row r="4" spans="1:9" ht="24" customHeight="1" x14ac:dyDescent="0.25">
      <c r="A4" s="70"/>
      <c r="B4" s="71"/>
      <c r="C4" s="71"/>
      <c r="D4" s="71"/>
      <c r="E4" s="71"/>
      <c r="F4" s="71"/>
      <c r="G4" s="71"/>
      <c r="H4" s="71"/>
      <c r="I4" s="72"/>
    </row>
    <row r="5" spans="1:9" ht="24" customHeight="1" x14ac:dyDescent="0.25">
      <c r="A5" s="70"/>
      <c r="B5" s="71"/>
      <c r="C5" s="71"/>
      <c r="D5" s="71"/>
      <c r="E5" s="71"/>
      <c r="F5" s="71"/>
      <c r="G5" s="71"/>
      <c r="H5" s="71"/>
      <c r="I5" s="72"/>
    </row>
    <row r="6" spans="1:9" ht="24.75" customHeight="1" x14ac:dyDescent="0.25">
      <c r="A6" s="254" t="s">
        <v>292</v>
      </c>
      <c r="B6" s="255"/>
      <c r="C6" s="257" t="str">
        <f>Flächenverzeichnis!B5</f>
        <v>Weingut Max Mustermann</v>
      </c>
      <c r="D6" s="258"/>
      <c r="E6" s="258"/>
      <c r="F6" s="258"/>
      <c r="G6" s="258"/>
      <c r="H6" s="258"/>
      <c r="I6" s="259"/>
    </row>
    <row r="7" spans="1:9" ht="24.75" customHeight="1" x14ac:dyDescent="0.25">
      <c r="A7" s="254" t="s">
        <v>68</v>
      </c>
      <c r="B7" s="256"/>
      <c r="C7" s="257" t="str">
        <f>Flächenverzeichnis!B6</f>
        <v>Wingertstraße 1</v>
      </c>
      <c r="D7" s="258"/>
      <c r="E7" s="258"/>
      <c r="F7" s="258"/>
      <c r="G7" s="258"/>
      <c r="H7" s="258"/>
      <c r="I7" s="259"/>
    </row>
    <row r="8" spans="1:9" ht="24.75" customHeight="1" x14ac:dyDescent="0.25">
      <c r="A8" s="254" t="s">
        <v>69</v>
      </c>
      <c r="B8" s="256"/>
      <c r="C8" s="257" t="str">
        <f>Flächenverzeichnis!B7</f>
        <v>66666 Weinhausen</v>
      </c>
      <c r="D8" s="258"/>
      <c r="E8" s="258"/>
      <c r="F8" s="258"/>
      <c r="G8" s="258"/>
      <c r="H8" s="258"/>
      <c r="I8" s="259"/>
    </row>
    <row r="9" spans="1:9" ht="24.75" customHeight="1" x14ac:dyDescent="0.25">
      <c r="A9" s="265" t="s">
        <v>70</v>
      </c>
      <c r="B9" s="266"/>
      <c r="C9" s="257" t="str">
        <f>Flächenverzeichnis!B8</f>
        <v>Max Mustermann</v>
      </c>
      <c r="D9" s="258"/>
      <c r="E9" s="258"/>
      <c r="F9" s="258"/>
      <c r="G9" s="258"/>
      <c r="H9" s="258"/>
      <c r="I9" s="259"/>
    </row>
    <row r="10" spans="1:9" ht="24.75" customHeight="1" x14ac:dyDescent="0.25">
      <c r="A10" s="265" t="s">
        <v>221</v>
      </c>
      <c r="B10" s="266"/>
      <c r="C10" s="260"/>
      <c r="D10" s="261"/>
      <c r="E10" s="261"/>
      <c r="F10" s="261"/>
      <c r="G10" s="261"/>
      <c r="H10" s="261"/>
      <c r="I10" s="262"/>
    </row>
    <row r="11" spans="1:9" ht="24.75" customHeight="1" x14ac:dyDescent="0.25">
      <c r="A11" s="265" t="s">
        <v>222</v>
      </c>
      <c r="B11" s="266"/>
      <c r="C11" s="245" t="str">
        <f>IF(C10="","",EDATE(C10,12)-1)</f>
        <v/>
      </c>
      <c r="D11" s="246"/>
      <c r="E11" s="246"/>
      <c r="F11" s="246"/>
      <c r="G11" s="246"/>
      <c r="H11" s="246"/>
      <c r="I11" s="247"/>
    </row>
    <row r="12" spans="1:9" ht="24" customHeight="1" x14ac:dyDescent="0.25">
      <c r="A12" s="265" t="s">
        <v>224</v>
      </c>
      <c r="B12" s="266"/>
      <c r="C12" s="248">
        <f>IF(Flächenverzeichnis!B9="","",Flächenverzeichnis!B9)</f>
        <v>20</v>
      </c>
      <c r="D12" s="249"/>
      <c r="E12" s="249"/>
      <c r="F12" s="249"/>
      <c r="G12" s="249"/>
      <c r="H12" s="249"/>
      <c r="I12" s="250"/>
    </row>
    <row r="13" spans="1:9" ht="44.25" customHeight="1" x14ac:dyDescent="0.25">
      <c r="A13" s="267" t="s">
        <v>311</v>
      </c>
      <c r="B13" s="268"/>
      <c r="C13" s="242">
        <f>SUM('Dokumentation (schlagbezogen)'!E7:E203)</f>
        <v>0</v>
      </c>
      <c r="D13" s="243"/>
      <c r="E13" s="243"/>
      <c r="F13" s="243"/>
      <c r="G13" s="243"/>
      <c r="H13" s="243"/>
      <c r="I13" s="244"/>
    </row>
    <row r="14" spans="1:9" ht="44.25" customHeight="1" x14ac:dyDescent="0.25">
      <c r="A14" s="239" t="s">
        <v>312</v>
      </c>
      <c r="B14" s="240"/>
      <c r="C14" s="269">
        <f>SUM(Düngemaßnahmen!Z5:Z201)</f>
        <v>0</v>
      </c>
      <c r="D14" s="243"/>
      <c r="E14" s="243"/>
      <c r="F14" s="243"/>
      <c r="G14" s="243"/>
      <c r="H14" s="243"/>
      <c r="I14" s="244"/>
    </row>
    <row r="15" spans="1:9" ht="24" customHeight="1" x14ac:dyDescent="0.25">
      <c r="A15" s="263" t="s">
        <v>313</v>
      </c>
      <c r="B15" s="264"/>
      <c r="C15" s="242">
        <f>SUM('P-Bedarfsermittlung'!G7:G203)</f>
        <v>0</v>
      </c>
      <c r="D15" s="243"/>
      <c r="E15" s="243"/>
      <c r="F15" s="243"/>
      <c r="G15" s="243"/>
      <c r="H15" s="243"/>
      <c r="I15" s="244"/>
    </row>
    <row r="16" spans="1:9" ht="24" customHeight="1" x14ac:dyDescent="0.25">
      <c r="A16" s="239" t="s">
        <v>314</v>
      </c>
      <c r="B16" s="240"/>
      <c r="C16" s="251">
        <f>SUM(Düngemaßnahmen!AA5:AA201)</f>
        <v>0</v>
      </c>
      <c r="D16" s="252"/>
      <c r="E16" s="252"/>
      <c r="F16" s="252"/>
      <c r="G16" s="252"/>
      <c r="H16" s="252"/>
      <c r="I16" s="253"/>
    </row>
    <row r="17" spans="1:9" ht="18.75" x14ac:dyDescent="0.3">
      <c r="A17" s="70"/>
      <c r="B17" s="71"/>
      <c r="C17" s="73"/>
      <c r="D17" s="73"/>
      <c r="E17" s="73"/>
      <c r="F17" s="73"/>
      <c r="G17" s="71"/>
      <c r="H17" s="71"/>
      <c r="I17" s="72"/>
    </row>
    <row r="18" spans="1:9" x14ac:dyDescent="0.25">
      <c r="A18" s="70"/>
      <c r="B18" s="74"/>
      <c r="C18" s="71"/>
      <c r="D18" s="71"/>
      <c r="E18" s="71"/>
      <c r="F18" s="71"/>
      <c r="G18" s="71"/>
      <c r="H18" s="71"/>
      <c r="I18" s="72"/>
    </row>
    <row r="19" spans="1:9" ht="15.75" thickBot="1" x14ac:dyDescent="0.3">
      <c r="A19" s="70"/>
      <c r="B19" s="75" t="s">
        <v>223</v>
      </c>
      <c r="C19" s="241" t="s">
        <v>323</v>
      </c>
      <c r="D19" s="241"/>
      <c r="E19" s="71"/>
      <c r="F19" s="71" t="s">
        <v>0</v>
      </c>
      <c r="G19" s="76"/>
      <c r="H19" s="76"/>
      <c r="I19" s="72"/>
    </row>
    <row r="20" spans="1:9" ht="15.75" thickBot="1" x14ac:dyDescent="0.3">
      <c r="A20" s="77"/>
      <c r="B20" s="76"/>
      <c r="C20" s="76"/>
      <c r="D20" s="76"/>
      <c r="E20" s="76"/>
      <c r="F20" s="76"/>
      <c r="G20" s="76"/>
      <c r="H20" s="76"/>
      <c r="I20" s="78"/>
    </row>
    <row r="28" spans="1:9" x14ac:dyDescent="0.25">
      <c r="I28" s="79"/>
    </row>
  </sheetData>
  <sheetProtection algorithmName="SHA-512" hashValue="0uxlb5Fyf6N5w/q+lSk2qBhPEVnD5EZjPkq6Ed+7LqwOyMXVhsV9dVduPM86W62DHNwALt6auMksrD19qtWRJg==" saltValue="Y5NKyL9MK+xI8pVPc7/XWg==" spinCount="100000" sheet="1" objects="1" selectLockedCells="1"/>
  <mergeCells count="25">
    <mergeCell ref="C9:I9"/>
    <mergeCell ref="C10:I10"/>
    <mergeCell ref="A15:B15"/>
    <mergeCell ref="A9:B9"/>
    <mergeCell ref="A10:B10"/>
    <mergeCell ref="A12:B12"/>
    <mergeCell ref="A13:B13"/>
    <mergeCell ref="A11:B11"/>
    <mergeCell ref="A14:B14"/>
    <mergeCell ref="C14:I14"/>
    <mergeCell ref="A3:I3"/>
    <mergeCell ref="A1:I2"/>
    <mergeCell ref="A6:B6"/>
    <mergeCell ref="A7:B7"/>
    <mergeCell ref="A8:B8"/>
    <mergeCell ref="C6:I6"/>
    <mergeCell ref="C7:I7"/>
    <mergeCell ref="C8:I8"/>
    <mergeCell ref="A16:B16"/>
    <mergeCell ref="C19:D19"/>
    <mergeCell ref="C15:I15"/>
    <mergeCell ref="C11:I11"/>
    <mergeCell ref="C12:I12"/>
    <mergeCell ref="C13:I13"/>
    <mergeCell ref="C16:I16"/>
  </mergeCells>
  <dataValidations xWindow="430" yWindow="769" count="2">
    <dataValidation allowBlank="1" showErrorMessage="1" sqref="C11:I11" xr:uid="{00000000-0002-0000-0700-000000000000}"/>
    <dataValidation allowBlank="1" showInputMessage="1" showErrorMessage="1" prompt="Bitte Datum angeben!_x000a_TT.MM.JJJJ" sqref="C10:I10 C19:D19" xr:uid="{14C302E2-4E4C-46A6-B177-60E016638D34}"/>
  </dataValidations>
  <pageMargins left="0.7" right="0.7" top="0.78740157499999996" bottom="0.78740157499999996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20"/>
  <sheetViews>
    <sheetView topLeftCell="K1" workbookViewId="0">
      <selection activeCell="L10" sqref="L10"/>
    </sheetView>
  </sheetViews>
  <sheetFormatPr baseColWidth="10" defaultColWidth="31.42578125" defaultRowHeight="15.75" x14ac:dyDescent="0.25"/>
  <cols>
    <col min="1" max="1" width="21" style="9" bestFit="1" customWidth="1"/>
    <col min="2" max="2" width="17.140625" style="9" bestFit="1" customWidth="1"/>
    <col min="3" max="3" width="19.42578125" style="9" bestFit="1" customWidth="1"/>
    <col min="4" max="4" width="17.85546875" style="9" bestFit="1" customWidth="1"/>
    <col min="5" max="5" width="27.140625" style="9" bestFit="1" customWidth="1"/>
    <col min="6" max="6" width="33.7109375" style="9" bestFit="1" customWidth="1"/>
    <col min="7" max="7" width="32.28515625" style="9" bestFit="1" customWidth="1"/>
    <col min="8" max="8" width="46.7109375" style="9" bestFit="1" customWidth="1"/>
    <col min="9" max="9" width="23.42578125" style="9" bestFit="1" customWidth="1"/>
    <col min="10" max="10" width="29.7109375" style="9" bestFit="1" customWidth="1"/>
    <col min="11" max="11" width="33" style="9" bestFit="1" customWidth="1"/>
    <col min="12" max="12" width="37.5703125" style="9" bestFit="1" customWidth="1"/>
    <col min="13" max="15" width="31.42578125" style="9"/>
    <col min="16" max="16" width="40.42578125" style="9" bestFit="1" customWidth="1"/>
    <col min="17" max="18" width="31.42578125" style="9"/>
    <col min="19" max="19" width="47" style="9" bestFit="1" customWidth="1"/>
    <col min="20" max="20" width="33.5703125" style="9" customWidth="1"/>
    <col min="21" max="21" width="49.140625" style="9" customWidth="1"/>
    <col min="22" max="22" width="31.42578125" style="9"/>
    <col min="23" max="23" width="47" style="9" bestFit="1" customWidth="1"/>
    <col min="24" max="24" width="31.42578125" style="9"/>
    <col min="25" max="25" width="48" style="9" customWidth="1"/>
    <col min="26" max="16384" width="31.42578125" style="9"/>
  </cols>
  <sheetData>
    <row r="1" spans="1:23" ht="47.25" x14ac:dyDescent="0.25">
      <c r="A1" s="6" t="s">
        <v>4</v>
      </c>
      <c r="B1" s="10">
        <v>1</v>
      </c>
      <c r="C1" s="10">
        <v>0</v>
      </c>
      <c r="D1" s="7" t="s">
        <v>12</v>
      </c>
      <c r="E1" s="8" t="s">
        <v>14</v>
      </c>
      <c r="F1" s="8" t="s">
        <v>13</v>
      </c>
      <c r="G1" s="9" t="s">
        <v>286</v>
      </c>
      <c r="H1" s="6" t="s">
        <v>35</v>
      </c>
      <c r="I1" s="9" t="s">
        <v>25</v>
      </c>
      <c r="J1" s="9" t="s">
        <v>30</v>
      </c>
      <c r="K1" s="6" t="s">
        <v>205</v>
      </c>
      <c r="L1" s="6" t="s">
        <v>229</v>
      </c>
      <c r="M1" s="9" t="s">
        <v>216</v>
      </c>
      <c r="N1" s="9" t="s">
        <v>238</v>
      </c>
      <c r="O1" s="9" t="s">
        <v>240</v>
      </c>
      <c r="P1" s="9" t="s">
        <v>89</v>
      </c>
      <c r="Q1" s="9">
        <v>2</v>
      </c>
      <c r="R1" s="9" t="s">
        <v>286</v>
      </c>
      <c r="S1" s="2" t="s">
        <v>48</v>
      </c>
      <c r="T1" s="9" t="s">
        <v>320</v>
      </c>
      <c r="U1" s="2" t="s">
        <v>57</v>
      </c>
      <c r="V1" s="9" t="s">
        <v>319</v>
      </c>
      <c r="W1" s="2" t="s">
        <v>57</v>
      </c>
    </row>
    <row r="2" spans="1:23" x14ac:dyDescent="0.25">
      <c r="A2" s="10" t="s">
        <v>5</v>
      </c>
      <c r="B2" s="9">
        <v>2</v>
      </c>
      <c r="C2" s="10">
        <v>0.5</v>
      </c>
      <c r="D2" s="10">
        <v>0</v>
      </c>
      <c r="E2" s="10">
        <v>0</v>
      </c>
      <c r="F2" s="10">
        <v>0</v>
      </c>
      <c r="G2" s="9" t="s">
        <v>320</v>
      </c>
      <c r="H2" s="9" t="s">
        <v>57</v>
      </c>
      <c r="I2" s="9" t="s">
        <v>27</v>
      </c>
      <c r="J2" s="9" t="s">
        <v>31</v>
      </c>
      <c r="K2" s="9" t="s">
        <v>206</v>
      </c>
      <c r="L2" s="9" t="s">
        <v>230</v>
      </c>
      <c r="M2" s="9" t="s">
        <v>214</v>
      </c>
      <c r="N2" s="9" t="s">
        <v>244</v>
      </c>
      <c r="O2" s="9" t="s">
        <v>241</v>
      </c>
      <c r="P2" s="9" t="s">
        <v>300</v>
      </c>
      <c r="Q2" s="9">
        <v>3</v>
      </c>
      <c r="S2" s="2" t="s">
        <v>289</v>
      </c>
      <c r="U2" s="2" t="s">
        <v>321</v>
      </c>
      <c r="W2" s="2" t="s">
        <v>62</v>
      </c>
    </row>
    <row r="3" spans="1:23" x14ac:dyDescent="0.25">
      <c r="A3" s="10" t="s">
        <v>6</v>
      </c>
      <c r="B3" s="10">
        <v>3</v>
      </c>
      <c r="C3" s="10">
        <v>1</v>
      </c>
      <c r="D3" s="10">
        <v>10</v>
      </c>
      <c r="E3" s="10">
        <v>6</v>
      </c>
      <c r="F3" s="10">
        <v>3</v>
      </c>
      <c r="G3" s="9" t="s">
        <v>319</v>
      </c>
      <c r="H3" s="9" t="s">
        <v>62</v>
      </c>
      <c r="I3" s="9" t="s">
        <v>26</v>
      </c>
      <c r="J3" s="9" t="s">
        <v>32</v>
      </c>
      <c r="K3" s="9" t="s">
        <v>207</v>
      </c>
      <c r="N3" s="9" t="s">
        <v>239</v>
      </c>
      <c r="O3" s="9" t="s">
        <v>242</v>
      </c>
      <c r="P3" s="9" t="s">
        <v>306</v>
      </c>
      <c r="Q3" s="9">
        <v>4</v>
      </c>
      <c r="S3" s="2" t="s">
        <v>47</v>
      </c>
      <c r="U3" s="2" t="s">
        <v>49</v>
      </c>
      <c r="W3" s="2" t="s">
        <v>51</v>
      </c>
    </row>
    <row r="4" spans="1:23" x14ac:dyDescent="0.25">
      <c r="A4" s="10" t="s">
        <v>7</v>
      </c>
      <c r="B4" s="10">
        <v>4</v>
      </c>
      <c r="C4" s="10">
        <v>1.5</v>
      </c>
      <c r="D4" s="10">
        <v>20</v>
      </c>
      <c r="E4" s="10">
        <v>13</v>
      </c>
      <c r="F4" s="10">
        <v>6</v>
      </c>
      <c r="H4" s="9" t="s">
        <v>321</v>
      </c>
      <c r="J4" s="9" t="s">
        <v>42</v>
      </c>
      <c r="P4" s="9" t="s">
        <v>301</v>
      </c>
      <c r="Q4" s="9">
        <v>5</v>
      </c>
      <c r="U4" s="2" t="s">
        <v>50</v>
      </c>
      <c r="W4" s="2" t="s">
        <v>63</v>
      </c>
    </row>
    <row r="5" spans="1:23" ht="31.5" x14ac:dyDescent="0.25">
      <c r="A5" s="10" t="s">
        <v>8</v>
      </c>
      <c r="B5" s="10">
        <v>5</v>
      </c>
      <c r="C5" s="10">
        <v>2</v>
      </c>
      <c r="D5" s="10">
        <v>30</v>
      </c>
      <c r="E5" s="10">
        <v>19</v>
      </c>
      <c r="F5" s="10">
        <v>10</v>
      </c>
      <c r="H5" s="9" t="s">
        <v>49</v>
      </c>
      <c r="P5" s="9" t="s">
        <v>302</v>
      </c>
      <c r="Q5" s="9">
        <v>6</v>
      </c>
      <c r="S5" s="2"/>
      <c r="U5" s="2" t="s">
        <v>291</v>
      </c>
      <c r="W5" s="2" t="s">
        <v>291</v>
      </c>
    </row>
    <row r="6" spans="1:23" ht="31.5" x14ac:dyDescent="0.25">
      <c r="A6" s="10" t="s">
        <v>9</v>
      </c>
      <c r="B6" s="10">
        <v>6</v>
      </c>
      <c r="C6" s="10">
        <v>2.5</v>
      </c>
      <c r="D6" s="10">
        <v>40</v>
      </c>
      <c r="E6" s="10">
        <v>26</v>
      </c>
      <c r="F6" s="10">
        <v>13</v>
      </c>
      <c r="H6" s="9" t="s">
        <v>50</v>
      </c>
      <c r="L6" s="9" t="s">
        <v>231</v>
      </c>
      <c r="P6" s="9" t="s">
        <v>303</v>
      </c>
      <c r="Q6" s="9">
        <v>7</v>
      </c>
      <c r="U6" s="2" t="s">
        <v>290</v>
      </c>
      <c r="W6" s="2" t="s">
        <v>290</v>
      </c>
    </row>
    <row r="7" spans="1:23" x14ac:dyDescent="0.25">
      <c r="A7" s="11"/>
      <c r="B7" s="10">
        <v>7</v>
      </c>
      <c r="C7" s="10">
        <v>3</v>
      </c>
      <c r="D7" s="10">
        <v>50</v>
      </c>
      <c r="E7" s="10">
        <v>32</v>
      </c>
      <c r="F7" s="10">
        <v>16</v>
      </c>
      <c r="H7" s="9" t="s">
        <v>51</v>
      </c>
      <c r="L7" s="9" t="s">
        <v>232</v>
      </c>
      <c r="P7" s="9" t="s">
        <v>304</v>
      </c>
      <c r="Q7" s="9">
        <v>9</v>
      </c>
      <c r="S7" s="2"/>
      <c r="U7" s="2" t="s">
        <v>46</v>
      </c>
      <c r="W7" s="2" t="s">
        <v>46</v>
      </c>
    </row>
    <row r="8" spans="1:23" x14ac:dyDescent="0.25">
      <c r="B8" s="9">
        <v>8</v>
      </c>
      <c r="C8" s="10">
        <v>3.5</v>
      </c>
      <c r="D8" s="10">
        <v>60</v>
      </c>
      <c r="E8" s="10">
        <v>38</v>
      </c>
      <c r="F8" s="10">
        <v>19</v>
      </c>
      <c r="H8" s="9" t="s">
        <v>63</v>
      </c>
      <c r="S8" s="2"/>
      <c r="U8" s="2" t="s">
        <v>47</v>
      </c>
      <c r="W8" s="2" t="s">
        <v>47</v>
      </c>
    </row>
    <row r="9" spans="1:23" x14ac:dyDescent="0.25">
      <c r="B9" s="9">
        <v>9</v>
      </c>
      <c r="C9" s="10">
        <v>4</v>
      </c>
      <c r="D9" s="10">
        <v>70</v>
      </c>
      <c r="E9" s="10">
        <v>45</v>
      </c>
      <c r="F9" s="10">
        <v>22</v>
      </c>
      <c r="H9" s="9" t="s">
        <v>46</v>
      </c>
      <c r="S9" s="2"/>
    </row>
    <row r="10" spans="1:23" x14ac:dyDescent="0.25">
      <c r="B10" s="9">
        <v>10</v>
      </c>
      <c r="C10" s="10">
        <v>4.5</v>
      </c>
      <c r="D10" s="10">
        <v>80</v>
      </c>
      <c r="E10" s="10">
        <v>51</v>
      </c>
      <c r="F10" s="10">
        <v>26</v>
      </c>
      <c r="H10" s="9" t="s">
        <v>47</v>
      </c>
      <c r="S10" s="2"/>
    </row>
    <row r="11" spans="1:23" x14ac:dyDescent="0.25">
      <c r="B11" s="9">
        <v>11</v>
      </c>
      <c r="C11" s="10">
        <v>5</v>
      </c>
      <c r="D11" s="10">
        <v>90</v>
      </c>
      <c r="E11" s="10">
        <v>58</v>
      </c>
      <c r="F11" s="10">
        <v>29</v>
      </c>
      <c r="H11" s="9" t="s">
        <v>48</v>
      </c>
    </row>
    <row r="12" spans="1:23" x14ac:dyDescent="0.25">
      <c r="B12" s="9">
        <v>12</v>
      </c>
      <c r="C12" s="10">
        <v>5.5</v>
      </c>
      <c r="D12" s="10">
        <v>100</v>
      </c>
      <c r="E12" s="10">
        <v>64</v>
      </c>
      <c r="F12" s="10">
        <v>32</v>
      </c>
    </row>
    <row r="13" spans="1:23" x14ac:dyDescent="0.25">
      <c r="B13" s="9">
        <v>13</v>
      </c>
      <c r="C13" s="10">
        <v>6</v>
      </c>
      <c r="D13" s="10"/>
    </row>
    <row r="14" spans="1:23" x14ac:dyDescent="0.25">
      <c r="B14" s="9">
        <v>14</v>
      </c>
      <c r="C14" s="10">
        <v>6.5</v>
      </c>
      <c r="D14" s="10"/>
    </row>
    <row r="15" spans="1:23" x14ac:dyDescent="0.25">
      <c r="B15" s="10">
        <v>15</v>
      </c>
      <c r="C15" s="10">
        <v>7</v>
      </c>
      <c r="D15" s="10"/>
    </row>
    <row r="16" spans="1:23" x14ac:dyDescent="0.25">
      <c r="B16" s="9">
        <v>16</v>
      </c>
      <c r="C16" s="9">
        <v>7.5</v>
      </c>
      <c r="D16" s="10"/>
    </row>
    <row r="17" spans="2:3" x14ac:dyDescent="0.25">
      <c r="B17" s="9">
        <v>17</v>
      </c>
      <c r="C17" s="9">
        <v>8</v>
      </c>
    </row>
    <row r="18" spans="2:3" x14ac:dyDescent="0.25">
      <c r="B18" s="9">
        <v>18</v>
      </c>
    </row>
    <row r="19" spans="2:3" x14ac:dyDescent="0.25">
      <c r="B19" s="9">
        <v>19</v>
      </c>
    </row>
    <row r="20" spans="2:3" x14ac:dyDescent="0.25">
      <c r="B20" s="9">
        <v>20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14"/>
  <sheetViews>
    <sheetView workbookViewId="0">
      <selection activeCell="A8" sqref="A8"/>
    </sheetView>
  </sheetViews>
  <sheetFormatPr baseColWidth="10" defaultRowHeight="15" x14ac:dyDescent="0.25"/>
  <cols>
    <col min="1" max="1" width="47" style="2" bestFit="1" customWidth="1"/>
    <col min="2" max="2" width="14.42578125" style="2" bestFit="1" customWidth="1"/>
    <col min="3" max="3" width="12.140625" style="2" bestFit="1" customWidth="1"/>
    <col min="4" max="4" width="17.7109375" style="2" bestFit="1" customWidth="1"/>
    <col min="5" max="5" width="41.85546875" style="2" bestFit="1" customWidth="1"/>
    <col min="6" max="6" width="14.42578125" style="2" bestFit="1" customWidth="1"/>
    <col min="7" max="7" width="12.140625" style="2" bestFit="1" customWidth="1"/>
    <col min="8" max="8" width="11.42578125" style="2"/>
    <col min="9" max="9" width="41.85546875" style="2" bestFit="1" customWidth="1"/>
    <col min="10" max="10" width="14.42578125" style="2" bestFit="1" customWidth="1"/>
    <col min="11" max="11" width="12.140625" style="2" bestFit="1" customWidth="1"/>
    <col min="12" max="16384" width="11.42578125" style="2"/>
  </cols>
  <sheetData>
    <row r="1" spans="1:11" x14ac:dyDescent="0.25">
      <c r="A1" s="2" t="s">
        <v>53</v>
      </c>
      <c r="B1" s="2" t="s">
        <v>17</v>
      </c>
      <c r="C1" s="2" t="s">
        <v>16</v>
      </c>
      <c r="E1" s="2" t="s">
        <v>64</v>
      </c>
      <c r="F1" s="2" t="s">
        <v>17</v>
      </c>
      <c r="G1" s="2" t="s">
        <v>16</v>
      </c>
      <c r="I1" s="2" t="s">
        <v>52</v>
      </c>
      <c r="J1" s="2" t="s">
        <v>17</v>
      </c>
      <c r="K1" s="2" t="s">
        <v>16</v>
      </c>
    </row>
    <row r="2" spans="1:11" x14ac:dyDescent="0.25">
      <c r="A2" s="2" t="s">
        <v>289</v>
      </c>
      <c r="B2" s="2">
        <v>20</v>
      </c>
      <c r="C2" s="2">
        <v>40</v>
      </c>
      <c r="E2" s="2" t="s">
        <v>44</v>
      </c>
      <c r="F2" s="2">
        <v>-10</v>
      </c>
      <c r="G2" s="2">
        <v>-20</v>
      </c>
      <c r="I2" s="2" t="s">
        <v>54</v>
      </c>
      <c r="J2" s="2">
        <v>-25</v>
      </c>
      <c r="K2" s="2">
        <v>-50</v>
      </c>
    </row>
    <row r="3" spans="1:11" x14ac:dyDescent="0.25">
      <c r="A3" s="2" t="s">
        <v>290</v>
      </c>
      <c r="B3" s="2">
        <v>0</v>
      </c>
      <c r="C3" s="2">
        <v>0</v>
      </c>
      <c r="E3" s="2" t="s">
        <v>54</v>
      </c>
      <c r="F3" s="2">
        <v>-50</v>
      </c>
      <c r="G3" s="2">
        <v>-100</v>
      </c>
    </row>
    <row r="4" spans="1:11" x14ac:dyDescent="0.25">
      <c r="A4" s="2" t="s">
        <v>291</v>
      </c>
      <c r="B4" s="2">
        <v>0</v>
      </c>
      <c r="C4" s="2">
        <v>0</v>
      </c>
    </row>
    <row r="5" spans="1:11" x14ac:dyDescent="0.25">
      <c r="A5" s="2" t="s">
        <v>57</v>
      </c>
      <c r="B5" s="2">
        <v>0</v>
      </c>
      <c r="C5" s="2">
        <v>0</v>
      </c>
    </row>
    <row r="6" spans="1:11" x14ac:dyDescent="0.25">
      <c r="A6" s="2" t="s">
        <v>62</v>
      </c>
      <c r="B6" s="2">
        <v>-10</v>
      </c>
      <c r="C6" s="2">
        <v>-20</v>
      </c>
    </row>
    <row r="7" spans="1:11" x14ac:dyDescent="0.25">
      <c r="A7" s="2" t="s">
        <v>321</v>
      </c>
      <c r="B7" s="2">
        <v>-15</v>
      </c>
      <c r="C7" s="2">
        <v>-30</v>
      </c>
    </row>
    <row r="8" spans="1:11" x14ac:dyDescent="0.25">
      <c r="A8" s="2" t="s">
        <v>49</v>
      </c>
      <c r="B8" s="2">
        <v>-20</v>
      </c>
      <c r="C8" s="2">
        <v>-40</v>
      </c>
    </row>
    <row r="9" spans="1:11" x14ac:dyDescent="0.25">
      <c r="A9" s="2" t="s">
        <v>50</v>
      </c>
      <c r="B9" s="2">
        <v>-40</v>
      </c>
      <c r="C9" s="2">
        <v>-80</v>
      </c>
    </row>
    <row r="10" spans="1:11" x14ac:dyDescent="0.25">
      <c r="A10" s="2" t="s">
        <v>51</v>
      </c>
      <c r="B10" s="2">
        <v>-25</v>
      </c>
      <c r="C10" s="2">
        <v>-50</v>
      </c>
    </row>
    <row r="11" spans="1:11" x14ac:dyDescent="0.25">
      <c r="A11" s="2" t="s">
        <v>63</v>
      </c>
      <c r="B11" s="2">
        <v>-50</v>
      </c>
      <c r="C11" s="2">
        <v>-100</v>
      </c>
    </row>
    <row r="12" spans="1:11" x14ac:dyDescent="0.25">
      <c r="A12" s="2" t="s">
        <v>46</v>
      </c>
      <c r="B12" s="2">
        <v>0</v>
      </c>
      <c r="C12" s="2">
        <v>0</v>
      </c>
    </row>
    <row r="13" spans="1:11" x14ac:dyDescent="0.25">
      <c r="A13" s="2" t="s">
        <v>47</v>
      </c>
      <c r="B13" s="2">
        <v>-10</v>
      </c>
      <c r="C13" s="2">
        <v>-20</v>
      </c>
    </row>
    <row r="14" spans="1:11" x14ac:dyDescent="0.25">
      <c r="A14" s="2" t="s">
        <v>48</v>
      </c>
      <c r="B14" s="2">
        <v>-10</v>
      </c>
      <c r="C14" s="2">
        <v>-20</v>
      </c>
    </row>
  </sheetData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21"/>
  <sheetViews>
    <sheetView workbookViewId="0">
      <selection activeCell="H23" sqref="H23"/>
    </sheetView>
  </sheetViews>
  <sheetFormatPr baseColWidth="10" defaultRowHeight="15" x14ac:dyDescent="0.25"/>
  <cols>
    <col min="1" max="1" width="14.85546875" style="5" bestFit="1" customWidth="1"/>
    <col min="2" max="2" width="10.28515625" style="5" bestFit="1" customWidth="1"/>
    <col min="3" max="3" width="16" style="5" bestFit="1" customWidth="1"/>
    <col min="4" max="16384" width="11.42578125" style="5"/>
  </cols>
  <sheetData>
    <row r="1" spans="1:3" x14ac:dyDescent="0.25">
      <c r="A1" s="4" t="s">
        <v>21</v>
      </c>
      <c r="B1" s="4" t="s">
        <v>22</v>
      </c>
      <c r="C1" s="4" t="s">
        <v>76</v>
      </c>
    </row>
    <row r="2" spans="1:3" x14ac:dyDescent="0.25">
      <c r="A2" s="5">
        <v>1</v>
      </c>
      <c r="B2" s="5">
        <v>40</v>
      </c>
      <c r="C2" s="5">
        <v>-20</v>
      </c>
    </row>
    <row r="3" spans="1:3" x14ac:dyDescent="0.25">
      <c r="A3" s="5">
        <v>2</v>
      </c>
      <c r="B3" s="5">
        <v>40</v>
      </c>
      <c r="C3" s="5">
        <v>-20</v>
      </c>
    </row>
    <row r="4" spans="1:3" x14ac:dyDescent="0.25">
      <c r="A4" s="5">
        <v>3</v>
      </c>
      <c r="B4" s="5">
        <v>40</v>
      </c>
      <c r="C4" s="5">
        <v>-20</v>
      </c>
    </row>
    <row r="5" spans="1:3" x14ac:dyDescent="0.25">
      <c r="A5" s="5">
        <v>4</v>
      </c>
      <c r="B5" s="5">
        <v>40</v>
      </c>
      <c r="C5" s="5">
        <v>-20</v>
      </c>
    </row>
    <row r="6" spans="1:3" x14ac:dyDescent="0.25">
      <c r="A6" s="5">
        <v>5</v>
      </c>
      <c r="B6" s="5">
        <v>40</v>
      </c>
      <c r="C6" s="5">
        <v>-20</v>
      </c>
    </row>
    <row r="7" spans="1:3" x14ac:dyDescent="0.25">
      <c r="A7" s="5">
        <v>6</v>
      </c>
      <c r="B7" s="5">
        <v>40</v>
      </c>
      <c r="C7" s="5">
        <v>-20</v>
      </c>
    </row>
    <row r="8" spans="1:3" x14ac:dyDescent="0.25">
      <c r="A8" s="5">
        <v>7</v>
      </c>
      <c r="B8" s="5">
        <v>40</v>
      </c>
      <c r="C8" s="5">
        <v>-17.5</v>
      </c>
    </row>
    <row r="9" spans="1:3" x14ac:dyDescent="0.25">
      <c r="A9" s="5">
        <v>8</v>
      </c>
      <c r="B9" s="5">
        <v>40</v>
      </c>
      <c r="C9" s="5">
        <v>-15</v>
      </c>
    </row>
    <row r="10" spans="1:3" x14ac:dyDescent="0.25">
      <c r="A10" s="5">
        <v>9</v>
      </c>
      <c r="B10" s="5">
        <v>40</v>
      </c>
      <c r="C10" s="5">
        <v>-12.5</v>
      </c>
    </row>
    <row r="11" spans="1:3" x14ac:dyDescent="0.25">
      <c r="A11" s="5">
        <v>10</v>
      </c>
      <c r="B11" s="5">
        <v>40</v>
      </c>
      <c r="C11" s="5">
        <v>-10</v>
      </c>
    </row>
    <row r="12" spans="1:3" x14ac:dyDescent="0.25">
      <c r="A12" s="5">
        <v>11</v>
      </c>
      <c r="B12" s="5">
        <v>42.5</v>
      </c>
      <c r="C12" s="5">
        <v>-7.5</v>
      </c>
    </row>
    <row r="13" spans="1:3" x14ac:dyDescent="0.25">
      <c r="A13" s="5">
        <v>12</v>
      </c>
      <c r="B13" s="5">
        <v>45</v>
      </c>
      <c r="C13" s="5">
        <v>-5</v>
      </c>
    </row>
    <row r="14" spans="1:3" x14ac:dyDescent="0.25">
      <c r="A14" s="5">
        <v>13</v>
      </c>
      <c r="B14" s="5">
        <v>47.5</v>
      </c>
      <c r="C14" s="5">
        <v>-2.5</v>
      </c>
    </row>
    <row r="15" spans="1:3" x14ac:dyDescent="0.25">
      <c r="A15" s="5">
        <v>14</v>
      </c>
      <c r="B15" s="5">
        <v>50</v>
      </c>
      <c r="C15" s="5">
        <v>0</v>
      </c>
    </row>
    <row r="16" spans="1:3" x14ac:dyDescent="0.25">
      <c r="A16" s="5">
        <v>15</v>
      </c>
      <c r="B16" s="5">
        <v>52.5</v>
      </c>
      <c r="C16" s="5">
        <v>2.5</v>
      </c>
    </row>
    <row r="17" spans="1:3" x14ac:dyDescent="0.25">
      <c r="A17" s="5">
        <v>16</v>
      </c>
      <c r="B17" s="5">
        <v>55</v>
      </c>
      <c r="C17" s="5">
        <v>5</v>
      </c>
    </row>
    <row r="18" spans="1:3" x14ac:dyDescent="0.25">
      <c r="A18" s="5">
        <v>17</v>
      </c>
      <c r="B18" s="5">
        <v>57.5</v>
      </c>
      <c r="C18" s="5">
        <v>7.5</v>
      </c>
    </row>
    <row r="19" spans="1:3" x14ac:dyDescent="0.25">
      <c r="A19" s="5">
        <v>18</v>
      </c>
      <c r="B19" s="5">
        <v>60</v>
      </c>
      <c r="C19" s="5">
        <v>10</v>
      </c>
    </row>
    <row r="20" spans="1:3" x14ac:dyDescent="0.25">
      <c r="A20" s="5">
        <v>19</v>
      </c>
      <c r="B20" s="5">
        <v>62.5</v>
      </c>
      <c r="C20" s="5">
        <v>12.5</v>
      </c>
    </row>
    <row r="21" spans="1:3" x14ac:dyDescent="0.25">
      <c r="A21" s="5">
        <v>20</v>
      </c>
      <c r="B21" s="5">
        <v>65</v>
      </c>
      <c r="C21" s="5">
        <v>15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7"/>
  <sheetViews>
    <sheetView workbookViewId="0">
      <selection activeCell="C14" sqref="C14"/>
    </sheetView>
  </sheetViews>
  <sheetFormatPr baseColWidth="10" defaultRowHeight="15" x14ac:dyDescent="0.25"/>
  <cols>
    <col min="1" max="1" width="28.140625" style="1" bestFit="1" customWidth="1"/>
    <col min="2" max="2" width="14" style="1" bestFit="1" customWidth="1"/>
    <col min="3" max="3" width="31.140625" style="1" bestFit="1" customWidth="1"/>
    <col min="4" max="16384" width="11.42578125" style="1"/>
  </cols>
  <sheetData>
    <row r="1" spans="1:3" x14ac:dyDescent="0.25">
      <c r="A1" s="1" t="s">
        <v>29</v>
      </c>
      <c r="B1" s="1" t="s">
        <v>1</v>
      </c>
      <c r="C1" s="1" t="s">
        <v>36</v>
      </c>
    </row>
    <row r="2" spans="1:3" x14ac:dyDescent="0.25">
      <c r="A2" s="2" t="s">
        <v>30</v>
      </c>
      <c r="B2" s="1" t="s">
        <v>34</v>
      </c>
      <c r="C2" s="1">
        <v>20</v>
      </c>
    </row>
    <row r="3" spans="1:3" x14ac:dyDescent="0.25">
      <c r="A3" s="2" t="s">
        <v>30</v>
      </c>
      <c r="B3" s="1" t="s">
        <v>37</v>
      </c>
      <c r="C3" s="1">
        <v>-40</v>
      </c>
    </row>
    <row r="4" spans="1:3" x14ac:dyDescent="0.25">
      <c r="A4" s="2" t="s">
        <v>31</v>
      </c>
      <c r="B4" s="1" t="s">
        <v>38</v>
      </c>
      <c r="C4" s="1">
        <v>20</v>
      </c>
    </row>
    <row r="5" spans="1:3" x14ac:dyDescent="0.25">
      <c r="A5" s="2" t="s">
        <v>31</v>
      </c>
      <c r="B5" s="1" t="s">
        <v>39</v>
      </c>
      <c r="C5" s="1">
        <v>-40</v>
      </c>
    </row>
    <row r="6" spans="1:3" x14ac:dyDescent="0.25">
      <c r="A6" s="2" t="s">
        <v>32</v>
      </c>
      <c r="B6" s="1" t="s">
        <v>40</v>
      </c>
      <c r="C6" s="1">
        <v>-40</v>
      </c>
    </row>
    <row r="7" spans="1:3" x14ac:dyDescent="0.25">
      <c r="A7" s="2" t="s">
        <v>33</v>
      </c>
      <c r="B7" s="1" t="s">
        <v>41</v>
      </c>
      <c r="C7" s="1">
        <v>-40</v>
      </c>
    </row>
  </sheetData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2"/>
  <sheetViews>
    <sheetView workbookViewId="0">
      <selection activeCell="A2" sqref="A2"/>
    </sheetView>
  </sheetViews>
  <sheetFormatPr baseColWidth="10" defaultColWidth="44.140625" defaultRowHeight="15" x14ac:dyDescent="0.25"/>
  <cols>
    <col min="1" max="1" width="44.140625" style="84"/>
    <col min="2" max="3" width="35.5703125" style="84" bestFit="1" customWidth="1"/>
    <col min="4" max="16384" width="44.140625" style="84"/>
  </cols>
  <sheetData>
    <row r="1" spans="1:3" ht="30" x14ac:dyDescent="0.25">
      <c r="A1" s="82" t="s">
        <v>12</v>
      </c>
      <c r="B1" s="83" t="s">
        <v>18</v>
      </c>
      <c r="C1" s="83" t="s">
        <v>19</v>
      </c>
    </row>
    <row r="2" spans="1:3" x14ac:dyDescent="0.25">
      <c r="A2" s="85">
        <v>0</v>
      </c>
      <c r="B2" s="85">
        <v>0</v>
      </c>
      <c r="C2" s="85">
        <v>0</v>
      </c>
    </row>
    <row r="3" spans="1:3" x14ac:dyDescent="0.25">
      <c r="A3" s="85">
        <v>10</v>
      </c>
      <c r="B3" s="85">
        <v>6</v>
      </c>
      <c r="C3" s="85">
        <v>3</v>
      </c>
    </row>
    <row r="4" spans="1:3" x14ac:dyDescent="0.25">
      <c r="A4" s="85">
        <v>20</v>
      </c>
      <c r="B4" s="85">
        <v>13</v>
      </c>
      <c r="C4" s="85">
        <v>6</v>
      </c>
    </row>
    <row r="5" spans="1:3" x14ac:dyDescent="0.25">
      <c r="A5" s="85">
        <v>30</v>
      </c>
      <c r="B5" s="85">
        <v>19</v>
      </c>
      <c r="C5" s="85">
        <v>10</v>
      </c>
    </row>
    <row r="6" spans="1:3" x14ac:dyDescent="0.25">
      <c r="A6" s="85">
        <v>40</v>
      </c>
      <c r="B6" s="85">
        <v>26</v>
      </c>
      <c r="C6" s="85">
        <v>13</v>
      </c>
    </row>
    <row r="7" spans="1:3" x14ac:dyDescent="0.25">
      <c r="A7" s="85">
        <v>50</v>
      </c>
      <c r="B7" s="85">
        <v>32</v>
      </c>
      <c r="C7" s="85">
        <v>16</v>
      </c>
    </row>
    <row r="8" spans="1:3" x14ac:dyDescent="0.25">
      <c r="A8" s="85">
        <v>60</v>
      </c>
      <c r="B8" s="85">
        <v>38</v>
      </c>
      <c r="C8" s="85">
        <v>19</v>
      </c>
    </row>
    <row r="9" spans="1:3" x14ac:dyDescent="0.25">
      <c r="A9" s="85">
        <v>70</v>
      </c>
      <c r="B9" s="85">
        <v>45</v>
      </c>
      <c r="C9" s="85">
        <v>22</v>
      </c>
    </row>
    <row r="10" spans="1:3" x14ac:dyDescent="0.25">
      <c r="A10" s="85">
        <v>80</v>
      </c>
      <c r="B10" s="85">
        <v>51</v>
      </c>
      <c r="C10" s="85">
        <v>26</v>
      </c>
    </row>
    <row r="11" spans="1:3" x14ac:dyDescent="0.25">
      <c r="A11" s="85">
        <v>90</v>
      </c>
      <c r="B11" s="85">
        <v>58</v>
      </c>
      <c r="C11" s="85">
        <v>29</v>
      </c>
    </row>
    <row r="12" spans="1:3" x14ac:dyDescent="0.25">
      <c r="A12" s="85">
        <v>100</v>
      </c>
      <c r="B12" s="85">
        <v>64</v>
      </c>
      <c r="C12" s="85">
        <v>32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8"/>
  <sheetViews>
    <sheetView showGridLines="0" zoomScale="80" zoomScaleNormal="80" workbookViewId="0">
      <selection activeCell="A12" sqref="A12"/>
    </sheetView>
  </sheetViews>
  <sheetFormatPr baseColWidth="10" defaultRowHeight="15" x14ac:dyDescent="0.25"/>
  <cols>
    <col min="1" max="1" width="51.7109375" style="42" bestFit="1" customWidth="1"/>
    <col min="2" max="2" width="23" style="42" bestFit="1" customWidth="1"/>
    <col min="3" max="3" width="31.28515625" style="42" bestFit="1" customWidth="1"/>
    <col min="4" max="4" width="36.28515625" style="49" bestFit="1" customWidth="1"/>
    <col min="5" max="5" width="15" style="42" customWidth="1"/>
    <col min="6" max="6" width="31.140625" style="42" bestFit="1" customWidth="1"/>
    <col min="7" max="8" width="69.7109375" style="42" customWidth="1"/>
    <col min="9" max="9" width="69.85546875" style="42" customWidth="1"/>
    <col min="10" max="10" width="76" style="42" customWidth="1"/>
    <col min="11" max="11" width="11.42578125" style="42"/>
    <col min="12" max="12" width="53.7109375" style="42" customWidth="1"/>
    <col min="13" max="16384" width="11.42578125" style="42"/>
  </cols>
  <sheetData>
    <row r="1" spans="1:12" ht="15" customHeight="1" x14ac:dyDescent="0.25">
      <c r="A1" s="195" t="s">
        <v>66</v>
      </c>
      <c r="B1" s="196"/>
      <c r="C1" s="196"/>
      <c r="D1" s="196"/>
      <c r="E1" s="196"/>
      <c r="F1" s="196"/>
      <c r="G1" s="196"/>
      <c r="H1" s="196"/>
      <c r="I1" s="196"/>
      <c r="J1" s="197"/>
    </row>
    <row r="2" spans="1:12" ht="78.75" customHeight="1" x14ac:dyDescent="0.25">
      <c r="A2" s="198"/>
      <c r="B2" s="199"/>
      <c r="C2" s="199"/>
      <c r="D2" s="199"/>
      <c r="E2" s="199"/>
      <c r="F2" s="199"/>
      <c r="G2" s="199"/>
      <c r="H2" s="199"/>
      <c r="I2" s="199"/>
      <c r="J2" s="200"/>
    </row>
    <row r="3" spans="1:12" x14ac:dyDescent="0.25">
      <c r="A3" s="189" t="s">
        <v>322</v>
      </c>
      <c r="B3" s="190"/>
      <c r="C3" s="190"/>
      <c r="D3" s="190"/>
      <c r="E3" s="190"/>
      <c r="F3" s="190"/>
      <c r="G3" s="190"/>
      <c r="H3" s="190"/>
      <c r="I3" s="190"/>
      <c r="J3" s="191"/>
    </row>
    <row r="4" spans="1:12" x14ac:dyDescent="0.25">
      <c r="A4" s="192"/>
      <c r="B4" s="193"/>
      <c r="C4" s="193"/>
      <c r="D4" s="193"/>
      <c r="E4" s="193"/>
      <c r="F4" s="193"/>
      <c r="G4" s="193"/>
      <c r="H4" s="193"/>
      <c r="I4" s="193"/>
      <c r="J4" s="194"/>
    </row>
    <row r="5" spans="1:12" ht="18.75" customHeight="1" x14ac:dyDescent="0.3">
      <c r="A5" s="170" t="s">
        <v>292</v>
      </c>
      <c r="B5" s="204" t="s">
        <v>71</v>
      </c>
      <c r="C5" s="205"/>
      <c r="D5" s="205"/>
      <c r="E5" s="205"/>
      <c r="F5" s="205"/>
      <c r="G5" s="205"/>
      <c r="H5" s="205"/>
      <c r="I5" s="205"/>
      <c r="J5" s="206"/>
    </row>
    <row r="6" spans="1:12" ht="18.75" customHeight="1" x14ac:dyDescent="0.3">
      <c r="A6" s="171" t="s">
        <v>68</v>
      </c>
      <c r="B6" s="204" t="s">
        <v>72</v>
      </c>
      <c r="C6" s="205"/>
      <c r="D6" s="205"/>
      <c r="E6" s="205"/>
      <c r="F6" s="205"/>
      <c r="G6" s="205"/>
      <c r="H6" s="205"/>
      <c r="I6" s="205"/>
      <c r="J6" s="206"/>
    </row>
    <row r="7" spans="1:12" ht="18.75" customHeight="1" x14ac:dyDescent="0.3">
      <c r="A7" s="171" t="s">
        <v>69</v>
      </c>
      <c r="B7" s="207" t="s">
        <v>73</v>
      </c>
      <c r="C7" s="207"/>
      <c r="D7" s="207"/>
      <c r="E7" s="207"/>
      <c r="F7" s="207"/>
      <c r="G7" s="207"/>
      <c r="H7" s="207"/>
      <c r="I7" s="207"/>
      <c r="J7" s="208"/>
    </row>
    <row r="8" spans="1:12" ht="18.75" customHeight="1" x14ac:dyDescent="0.3">
      <c r="A8" s="172" t="s">
        <v>70</v>
      </c>
      <c r="B8" s="207" t="s">
        <v>74</v>
      </c>
      <c r="C8" s="207"/>
      <c r="D8" s="207"/>
      <c r="E8" s="207"/>
      <c r="F8" s="207"/>
      <c r="G8" s="207"/>
      <c r="H8" s="207"/>
      <c r="I8" s="207"/>
      <c r="J8" s="208"/>
    </row>
    <row r="9" spans="1:12" ht="18.75" customHeight="1" x14ac:dyDescent="0.3">
      <c r="A9" s="172" t="s">
        <v>224</v>
      </c>
      <c r="B9" s="207">
        <v>20</v>
      </c>
      <c r="C9" s="207"/>
      <c r="D9" s="207"/>
      <c r="E9" s="207"/>
      <c r="F9" s="207"/>
      <c r="G9" s="207"/>
      <c r="H9" s="207"/>
      <c r="I9" s="207"/>
      <c r="J9" s="208"/>
    </row>
    <row r="10" spans="1:12" ht="18.75" x14ac:dyDescent="0.3">
      <c r="A10" s="173"/>
      <c r="B10" s="43"/>
      <c r="C10" s="43"/>
      <c r="D10" s="44"/>
      <c r="E10" s="45"/>
      <c r="F10" s="45"/>
      <c r="G10" s="45"/>
      <c r="H10" s="45"/>
      <c r="I10" s="45"/>
      <c r="J10" s="174"/>
    </row>
    <row r="11" spans="1:12" ht="24" customHeight="1" x14ac:dyDescent="0.4">
      <c r="A11" s="175" t="s">
        <v>20</v>
      </c>
      <c r="B11" s="124" t="s">
        <v>59</v>
      </c>
      <c r="C11" s="124" t="s">
        <v>212</v>
      </c>
      <c r="D11" s="125" t="s">
        <v>213</v>
      </c>
      <c r="E11" s="126" t="s">
        <v>15</v>
      </c>
      <c r="F11" s="126" t="s">
        <v>208</v>
      </c>
      <c r="G11" s="201" t="s">
        <v>293</v>
      </c>
      <c r="H11" s="202"/>
      <c r="I11" s="202"/>
      <c r="J11" s="203"/>
    </row>
    <row r="12" spans="1:12" ht="59.25" customHeight="1" x14ac:dyDescent="0.25">
      <c r="A12" s="176"/>
      <c r="B12" s="50"/>
      <c r="C12" s="51"/>
      <c r="D12" s="51"/>
      <c r="E12" s="135"/>
      <c r="F12" s="135"/>
      <c r="G12" s="46" t="str">
        <f>IF(A12="","",IF(C12="","Angaben zu Nitrat belastetem (roten) Gebiet machen!",IF(C12="Ja","Schlagbezogene N-Obergrenze für organische &amp; organisch-mineralische Düngemittel: 170 kg Gesamt-N/a",IF(C12="Nein","Obergrenze für organische &amp; organisch-mineralische Düngemittel im Betriebsdurchschnitt: 170 kg Gesamt-N/ha/a",""))))</f>
        <v/>
      </c>
      <c r="H12" s="46" t="str">
        <f>IF(A12="","",IF(C12="","Ermittlung z.B. über GeoBox-Viewer!",IF(C12="Ja","Ermittelter N-Düngebedarf um 20 % reduzieren! Ausnahme wenn max. 160 kg N/ha/a und davon max. 80 kg N/ha/a aus mineralischen Düngern.",IF(C12="Nein","Im Fall von Kompost max. 510 kg Gesamt-N in einem Zeitraum von 3 Jahren! Achtung: Im Zuge der KOOP-Vereinbarungen max. 170 kg Gesamt-N!",""))))</f>
        <v/>
      </c>
      <c r="I12" s="46" t="str">
        <f>IF(A12="","",IF(D12="","Angabe zu Phosphor belastetem (gelben) Gebiet machen! Ermittlung z.B. über GeoBox-Viewer!",IF(OR(C12="Ja",D12="Ja"),"Beachten Sie die erhöhten Abstände zu Oberflächengewässern!",IF(OR(C12="Nein",D12="Nein"),"Hangneigungsabhängige Abstände zu Oberflächengewässern einhalten!",""))))</f>
        <v/>
      </c>
      <c r="J12" s="177" t="str">
        <f>IF(A12="","",IF(F12="","Bei einer Phosphatdüngung für Schläge &gt;1 ha und Düngegaben &gt;30 kg Phosphat/ha/a muss eine Bodenanalyse durchgeführt werden.",IF(F12&gt;20,"Wenn Phosphat &gt;20 mg/100 g Boden, dann Phosphatdüngung nur dem Entzug entsprechend, d.h.  10 kg/ha/a oder organisch 30 kg/ha innerhalb von 3 Jahren.","")))</f>
        <v/>
      </c>
      <c r="L12" s="47"/>
    </row>
    <row r="13" spans="1:12" ht="59.25" customHeight="1" x14ac:dyDescent="0.25">
      <c r="A13" s="176"/>
      <c r="B13" s="50"/>
      <c r="C13" s="51"/>
      <c r="D13" s="51"/>
      <c r="E13" s="135"/>
      <c r="F13" s="135"/>
      <c r="G13" s="46" t="str">
        <f t="shared" ref="G13:G76" si="0">IF(A13="","",IF(C13="","Angaben zu Nitrat belastetem (roten) Gebiet machen!",IF(C13="Ja","Schlagbezogene N-Obergrenze für organische &amp; organisch-mineralische Düngemittel: 170 kg Gesamt-N/a",IF(C13="Nein","Obergrenze für organische &amp; organisch-mineralische Düngemittel im Betriebsdurchschnitt: 170 kg Gesamt-N/ha/a",""))))</f>
        <v/>
      </c>
      <c r="H13" s="46" t="str">
        <f t="shared" ref="H13:H76" si="1">IF(A13="","",IF(C13="","Ermittlung z.B. über GeoBox-Viewer!",IF(C13="Ja","Ermittelter N-Düngebedarf um 20 % reduzieren! Ausnahme wenn max. 160 kg N/ha/a und davon max. 80 kg N/ha/a aus mineralischen Düngern.",IF(C13="Nein","Im Fall von Kompost max. 510 kg Gesamt-N in einem Zeitraum von 3 Jahren! Achtung: Im Zuge der KOOP-Vereinbarungen max. 170 kg Gesamt-N!",""))))</f>
        <v/>
      </c>
      <c r="I13" s="46" t="str">
        <f t="shared" ref="I13:I76" si="2">IF(A13="","",IF(D13="","Angabe zu Phosphor belastetem (gelben) Gebiet machen! Ermittlung z.B. über GeoBox-Viewer!",IF(OR(C13="Ja",D13="Ja"),"Beachten Sie die erhöhten Abstände zu Oberflächengewässern!",IF(OR(C13="Nein",D13="Nein"),"Hangneigungsabhängige Abstände zu Oberflächengewässern einhalten!",""))))</f>
        <v/>
      </c>
      <c r="J13" s="177" t="str">
        <f t="shared" ref="J13:J76" si="3">IF(A13="","",IF(F13="","Bei einer Phosphatdüngung für Schläge &gt;1 ha und Düngegaben &gt;30 kg Phosphat/ha/a muss eine Bodenanalyse durchgeführt werden.",IF(F13&gt;20,"Wenn Phosphat &gt;20 mg/100 g Boden, dann Phosphatdüngung nur dem Entzug entsprechend, d.h.  10 kg/ha/a oder organisch 30 kg/ha innerhalb von 3 Jahren.","")))</f>
        <v/>
      </c>
      <c r="L13" s="47"/>
    </row>
    <row r="14" spans="1:12" ht="59.25" customHeight="1" x14ac:dyDescent="0.25">
      <c r="A14" s="176"/>
      <c r="B14" s="50"/>
      <c r="C14" s="51"/>
      <c r="D14" s="51"/>
      <c r="E14" s="135"/>
      <c r="F14" s="135"/>
      <c r="G14" s="46" t="str">
        <f t="shared" si="0"/>
        <v/>
      </c>
      <c r="H14" s="46" t="str">
        <f t="shared" si="1"/>
        <v/>
      </c>
      <c r="I14" s="46" t="str">
        <f t="shared" si="2"/>
        <v/>
      </c>
      <c r="J14" s="177" t="str">
        <f t="shared" si="3"/>
        <v/>
      </c>
      <c r="L14" s="47"/>
    </row>
    <row r="15" spans="1:12" ht="59.25" customHeight="1" x14ac:dyDescent="0.25">
      <c r="A15" s="176"/>
      <c r="B15" s="50"/>
      <c r="C15" s="51"/>
      <c r="D15" s="51"/>
      <c r="E15" s="135"/>
      <c r="F15" s="135"/>
      <c r="G15" s="46" t="str">
        <f t="shared" si="0"/>
        <v/>
      </c>
      <c r="H15" s="46" t="str">
        <f t="shared" si="1"/>
        <v/>
      </c>
      <c r="I15" s="46" t="str">
        <f t="shared" si="2"/>
        <v/>
      </c>
      <c r="J15" s="177" t="str">
        <f t="shared" si="3"/>
        <v/>
      </c>
      <c r="L15" s="47"/>
    </row>
    <row r="16" spans="1:12" ht="59.25" customHeight="1" x14ac:dyDescent="0.25">
      <c r="A16" s="176"/>
      <c r="B16" s="50"/>
      <c r="C16" s="51"/>
      <c r="D16" s="51"/>
      <c r="E16" s="135"/>
      <c r="F16" s="135"/>
      <c r="G16" s="46" t="str">
        <f t="shared" si="0"/>
        <v/>
      </c>
      <c r="H16" s="46" t="str">
        <f t="shared" si="1"/>
        <v/>
      </c>
      <c r="I16" s="46" t="str">
        <f t="shared" si="2"/>
        <v/>
      </c>
      <c r="J16" s="177" t="str">
        <f t="shared" si="3"/>
        <v/>
      </c>
      <c r="L16" s="47"/>
    </row>
    <row r="17" spans="1:12" ht="59.25" customHeight="1" x14ac:dyDescent="0.25">
      <c r="A17" s="176"/>
      <c r="B17" s="50"/>
      <c r="C17" s="51"/>
      <c r="D17" s="51"/>
      <c r="E17" s="135"/>
      <c r="F17" s="135"/>
      <c r="G17" s="46" t="str">
        <f t="shared" si="0"/>
        <v/>
      </c>
      <c r="H17" s="46" t="str">
        <f t="shared" si="1"/>
        <v/>
      </c>
      <c r="I17" s="46" t="str">
        <f t="shared" si="2"/>
        <v/>
      </c>
      <c r="J17" s="177" t="str">
        <f t="shared" si="3"/>
        <v/>
      </c>
      <c r="L17" s="47"/>
    </row>
    <row r="18" spans="1:12" ht="59.25" customHeight="1" x14ac:dyDescent="0.25">
      <c r="A18" s="176"/>
      <c r="B18" s="50"/>
      <c r="C18" s="51"/>
      <c r="D18" s="51"/>
      <c r="E18" s="135"/>
      <c r="F18" s="135"/>
      <c r="G18" s="46" t="str">
        <f t="shared" si="0"/>
        <v/>
      </c>
      <c r="H18" s="46" t="str">
        <f t="shared" si="1"/>
        <v/>
      </c>
      <c r="I18" s="46" t="str">
        <f t="shared" si="2"/>
        <v/>
      </c>
      <c r="J18" s="177" t="str">
        <f t="shared" si="3"/>
        <v/>
      </c>
      <c r="L18" s="47"/>
    </row>
    <row r="19" spans="1:12" ht="59.25" customHeight="1" x14ac:dyDescent="0.25">
      <c r="A19" s="176"/>
      <c r="B19" s="50"/>
      <c r="C19" s="51"/>
      <c r="D19" s="51"/>
      <c r="E19" s="135"/>
      <c r="F19" s="135"/>
      <c r="G19" s="46" t="str">
        <f t="shared" si="0"/>
        <v/>
      </c>
      <c r="H19" s="46" t="str">
        <f t="shared" si="1"/>
        <v/>
      </c>
      <c r="I19" s="46" t="str">
        <f t="shared" si="2"/>
        <v/>
      </c>
      <c r="J19" s="177" t="str">
        <f t="shared" si="3"/>
        <v/>
      </c>
      <c r="L19" s="47"/>
    </row>
    <row r="20" spans="1:12" ht="59.25" customHeight="1" x14ac:dyDescent="0.25">
      <c r="A20" s="176"/>
      <c r="B20" s="50"/>
      <c r="C20" s="51"/>
      <c r="D20" s="51"/>
      <c r="E20" s="135"/>
      <c r="F20" s="135"/>
      <c r="G20" s="46" t="str">
        <f t="shared" si="0"/>
        <v/>
      </c>
      <c r="H20" s="46" t="str">
        <f t="shared" si="1"/>
        <v/>
      </c>
      <c r="I20" s="46" t="str">
        <f t="shared" si="2"/>
        <v/>
      </c>
      <c r="J20" s="177" t="str">
        <f t="shared" si="3"/>
        <v/>
      </c>
      <c r="L20" s="127"/>
    </row>
    <row r="21" spans="1:12" ht="59.25" customHeight="1" x14ac:dyDescent="0.25">
      <c r="A21" s="176"/>
      <c r="B21" s="50"/>
      <c r="C21" s="51"/>
      <c r="D21" s="51"/>
      <c r="E21" s="135"/>
      <c r="F21" s="135"/>
      <c r="G21" s="46" t="str">
        <f t="shared" si="0"/>
        <v/>
      </c>
      <c r="H21" s="46" t="str">
        <f t="shared" si="1"/>
        <v/>
      </c>
      <c r="I21" s="46" t="str">
        <f t="shared" si="2"/>
        <v/>
      </c>
      <c r="J21" s="177" t="str">
        <f t="shared" si="3"/>
        <v/>
      </c>
      <c r="L21" s="48"/>
    </row>
    <row r="22" spans="1:12" ht="59.25" customHeight="1" x14ac:dyDescent="0.25">
      <c r="A22" s="176"/>
      <c r="B22" s="50"/>
      <c r="C22" s="51"/>
      <c r="D22" s="51"/>
      <c r="E22" s="135"/>
      <c r="F22" s="135"/>
      <c r="G22" s="46" t="str">
        <f t="shared" si="0"/>
        <v/>
      </c>
      <c r="H22" s="46" t="str">
        <f t="shared" si="1"/>
        <v/>
      </c>
      <c r="I22" s="46" t="str">
        <f t="shared" si="2"/>
        <v/>
      </c>
      <c r="J22" s="177" t="str">
        <f t="shared" si="3"/>
        <v/>
      </c>
      <c r="L22" s="48"/>
    </row>
    <row r="23" spans="1:12" ht="59.25" customHeight="1" x14ac:dyDescent="0.25">
      <c r="A23" s="176"/>
      <c r="B23" s="50"/>
      <c r="C23" s="51"/>
      <c r="D23" s="51"/>
      <c r="E23" s="135"/>
      <c r="F23" s="135"/>
      <c r="G23" s="46" t="str">
        <f t="shared" si="0"/>
        <v/>
      </c>
      <c r="H23" s="46" t="str">
        <f t="shared" si="1"/>
        <v/>
      </c>
      <c r="I23" s="46" t="str">
        <f t="shared" si="2"/>
        <v/>
      </c>
      <c r="J23" s="177" t="str">
        <f t="shared" si="3"/>
        <v/>
      </c>
      <c r="L23" s="48"/>
    </row>
    <row r="24" spans="1:12" ht="59.25" customHeight="1" x14ac:dyDescent="0.25">
      <c r="A24" s="176"/>
      <c r="B24" s="50"/>
      <c r="C24" s="51"/>
      <c r="D24" s="51"/>
      <c r="E24" s="135"/>
      <c r="F24" s="135"/>
      <c r="G24" s="46" t="str">
        <f t="shared" si="0"/>
        <v/>
      </c>
      <c r="H24" s="46" t="str">
        <f t="shared" si="1"/>
        <v/>
      </c>
      <c r="I24" s="46" t="str">
        <f t="shared" si="2"/>
        <v/>
      </c>
      <c r="J24" s="177" t="str">
        <f t="shared" si="3"/>
        <v/>
      </c>
      <c r="L24" s="48"/>
    </row>
    <row r="25" spans="1:12" ht="59.25" customHeight="1" x14ac:dyDescent="0.25">
      <c r="A25" s="176"/>
      <c r="B25" s="50"/>
      <c r="C25" s="51"/>
      <c r="D25" s="51"/>
      <c r="E25" s="135"/>
      <c r="F25" s="135"/>
      <c r="G25" s="46" t="str">
        <f t="shared" si="0"/>
        <v/>
      </c>
      <c r="H25" s="46" t="str">
        <f t="shared" si="1"/>
        <v/>
      </c>
      <c r="I25" s="46" t="str">
        <f t="shared" si="2"/>
        <v/>
      </c>
      <c r="J25" s="177" t="str">
        <f t="shared" si="3"/>
        <v/>
      </c>
      <c r="L25" s="48"/>
    </row>
    <row r="26" spans="1:12" ht="59.25" customHeight="1" x14ac:dyDescent="0.25">
      <c r="A26" s="176"/>
      <c r="B26" s="50"/>
      <c r="C26" s="51"/>
      <c r="D26" s="51"/>
      <c r="E26" s="135"/>
      <c r="F26" s="135"/>
      <c r="G26" s="46" t="str">
        <f t="shared" si="0"/>
        <v/>
      </c>
      <c r="H26" s="46" t="str">
        <f t="shared" si="1"/>
        <v/>
      </c>
      <c r="I26" s="46" t="str">
        <f t="shared" si="2"/>
        <v/>
      </c>
      <c r="J26" s="177" t="str">
        <f t="shared" si="3"/>
        <v/>
      </c>
      <c r="L26" s="48"/>
    </row>
    <row r="27" spans="1:12" ht="59.25" customHeight="1" x14ac:dyDescent="0.25">
      <c r="A27" s="176"/>
      <c r="B27" s="50"/>
      <c r="C27" s="51"/>
      <c r="D27" s="51"/>
      <c r="E27" s="135"/>
      <c r="F27" s="135"/>
      <c r="G27" s="46" t="str">
        <f t="shared" si="0"/>
        <v/>
      </c>
      <c r="H27" s="46" t="str">
        <f t="shared" si="1"/>
        <v/>
      </c>
      <c r="I27" s="46" t="str">
        <f t="shared" si="2"/>
        <v/>
      </c>
      <c r="J27" s="177" t="str">
        <f t="shared" si="3"/>
        <v/>
      </c>
      <c r="L27" s="48"/>
    </row>
    <row r="28" spans="1:12" ht="59.25" customHeight="1" x14ac:dyDescent="0.25">
      <c r="A28" s="176"/>
      <c r="B28" s="50"/>
      <c r="C28" s="51"/>
      <c r="D28" s="51"/>
      <c r="E28" s="135"/>
      <c r="F28" s="135"/>
      <c r="G28" s="46" t="str">
        <f t="shared" si="0"/>
        <v/>
      </c>
      <c r="H28" s="46" t="str">
        <f t="shared" si="1"/>
        <v/>
      </c>
      <c r="I28" s="46" t="str">
        <f t="shared" si="2"/>
        <v/>
      </c>
      <c r="J28" s="177" t="str">
        <f t="shared" si="3"/>
        <v/>
      </c>
      <c r="L28" s="48"/>
    </row>
    <row r="29" spans="1:12" ht="59.25" customHeight="1" x14ac:dyDescent="0.25">
      <c r="A29" s="176"/>
      <c r="B29" s="50"/>
      <c r="C29" s="51"/>
      <c r="D29" s="51"/>
      <c r="E29" s="135"/>
      <c r="F29" s="135"/>
      <c r="G29" s="46" t="str">
        <f t="shared" si="0"/>
        <v/>
      </c>
      <c r="H29" s="46" t="str">
        <f t="shared" si="1"/>
        <v/>
      </c>
      <c r="I29" s="46" t="str">
        <f t="shared" si="2"/>
        <v/>
      </c>
      <c r="J29" s="177" t="str">
        <f t="shared" si="3"/>
        <v/>
      </c>
      <c r="L29" s="48"/>
    </row>
    <row r="30" spans="1:12" ht="59.25" customHeight="1" x14ac:dyDescent="0.25">
      <c r="A30" s="176"/>
      <c r="B30" s="50"/>
      <c r="C30" s="51"/>
      <c r="D30" s="51"/>
      <c r="E30" s="135"/>
      <c r="F30" s="135"/>
      <c r="G30" s="46" t="str">
        <f t="shared" si="0"/>
        <v/>
      </c>
      <c r="H30" s="46" t="str">
        <f t="shared" si="1"/>
        <v/>
      </c>
      <c r="I30" s="46" t="str">
        <f t="shared" si="2"/>
        <v/>
      </c>
      <c r="J30" s="177" t="str">
        <f t="shared" si="3"/>
        <v/>
      </c>
      <c r="L30" s="48"/>
    </row>
    <row r="31" spans="1:12" ht="59.25" customHeight="1" x14ac:dyDescent="0.25">
      <c r="A31" s="176"/>
      <c r="B31" s="50"/>
      <c r="C31" s="51"/>
      <c r="D31" s="51"/>
      <c r="E31" s="135"/>
      <c r="F31" s="135"/>
      <c r="G31" s="46" t="str">
        <f t="shared" si="0"/>
        <v/>
      </c>
      <c r="H31" s="46" t="str">
        <f t="shared" si="1"/>
        <v/>
      </c>
      <c r="I31" s="46" t="str">
        <f t="shared" si="2"/>
        <v/>
      </c>
      <c r="J31" s="177" t="str">
        <f t="shared" si="3"/>
        <v/>
      </c>
      <c r="L31" s="48"/>
    </row>
    <row r="32" spans="1:12" ht="59.25" customHeight="1" x14ac:dyDescent="0.25">
      <c r="A32" s="176"/>
      <c r="B32" s="50"/>
      <c r="C32" s="51"/>
      <c r="D32" s="51"/>
      <c r="E32" s="135"/>
      <c r="F32" s="135"/>
      <c r="G32" s="46" t="str">
        <f t="shared" si="0"/>
        <v/>
      </c>
      <c r="H32" s="46" t="str">
        <f t="shared" si="1"/>
        <v/>
      </c>
      <c r="I32" s="46" t="str">
        <f t="shared" si="2"/>
        <v/>
      </c>
      <c r="J32" s="177" t="str">
        <f t="shared" si="3"/>
        <v/>
      </c>
      <c r="L32" s="48"/>
    </row>
    <row r="33" spans="1:12" ht="59.25" customHeight="1" x14ac:dyDescent="0.25">
      <c r="A33" s="176"/>
      <c r="B33" s="50"/>
      <c r="C33" s="51"/>
      <c r="D33" s="51"/>
      <c r="E33" s="135"/>
      <c r="F33" s="135"/>
      <c r="G33" s="46" t="str">
        <f t="shared" si="0"/>
        <v/>
      </c>
      <c r="H33" s="46" t="str">
        <f t="shared" si="1"/>
        <v/>
      </c>
      <c r="I33" s="46" t="str">
        <f t="shared" si="2"/>
        <v/>
      </c>
      <c r="J33" s="177" t="str">
        <f t="shared" si="3"/>
        <v/>
      </c>
      <c r="L33" s="48"/>
    </row>
    <row r="34" spans="1:12" ht="59.25" customHeight="1" x14ac:dyDescent="0.25">
      <c r="A34" s="176"/>
      <c r="B34" s="50"/>
      <c r="C34" s="51"/>
      <c r="D34" s="51"/>
      <c r="E34" s="135"/>
      <c r="F34" s="135"/>
      <c r="G34" s="46" t="str">
        <f t="shared" si="0"/>
        <v/>
      </c>
      <c r="H34" s="46" t="str">
        <f t="shared" si="1"/>
        <v/>
      </c>
      <c r="I34" s="46" t="str">
        <f t="shared" si="2"/>
        <v/>
      </c>
      <c r="J34" s="177" t="str">
        <f t="shared" si="3"/>
        <v/>
      </c>
      <c r="L34" s="48"/>
    </row>
    <row r="35" spans="1:12" ht="59.25" customHeight="1" x14ac:dyDescent="0.25">
      <c r="A35" s="176"/>
      <c r="B35" s="50"/>
      <c r="C35" s="51"/>
      <c r="D35" s="51"/>
      <c r="E35" s="135"/>
      <c r="F35" s="135"/>
      <c r="G35" s="46" t="str">
        <f t="shared" si="0"/>
        <v/>
      </c>
      <c r="H35" s="46" t="str">
        <f t="shared" si="1"/>
        <v/>
      </c>
      <c r="I35" s="46" t="str">
        <f t="shared" si="2"/>
        <v/>
      </c>
      <c r="J35" s="177" t="str">
        <f t="shared" si="3"/>
        <v/>
      </c>
      <c r="L35" s="48"/>
    </row>
    <row r="36" spans="1:12" ht="59.25" customHeight="1" x14ac:dyDescent="0.25">
      <c r="A36" s="176"/>
      <c r="B36" s="50"/>
      <c r="C36" s="51"/>
      <c r="D36" s="51"/>
      <c r="E36" s="135"/>
      <c r="F36" s="135"/>
      <c r="G36" s="46" t="str">
        <f t="shared" si="0"/>
        <v/>
      </c>
      <c r="H36" s="46" t="str">
        <f t="shared" si="1"/>
        <v/>
      </c>
      <c r="I36" s="46" t="str">
        <f t="shared" si="2"/>
        <v/>
      </c>
      <c r="J36" s="177" t="str">
        <f t="shared" si="3"/>
        <v/>
      </c>
      <c r="L36" s="48"/>
    </row>
    <row r="37" spans="1:12" ht="59.25" customHeight="1" x14ac:dyDescent="0.25">
      <c r="A37" s="176"/>
      <c r="B37" s="50"/>
      <c r="C37" s="51"/>
      <c r="D37" s="51"/>
      <c r="E37" s="135"/>
      <c r="F37" s="135"/>
      <c r="G37" s="46" t="str">
        <f t="shared" si="0"/>
        <v/>
      </c>
      <c r="H37" s="46" t="str">
        <f t="shared" si="1"/>
        <v/>
      </c>
      <c r="I37" s="46" t="str">
        <f t="shared" si="2"/>
        <v/>
      </c>
      <c r="J37" s="177" t="str">
        <f t="shared" si="3"/>
        <v/>
      </c>
      <c r="L37" s="48"/>
    </row>
    <row r="38" spans="1:12" ht="59.25" customHeight="1" x14ac:dyDescent="0.25">
      <c r="A38" s="176"/>
      <c r="B38" s="50"/>
      <c r="C38" s="51"/>
      <c r="D38" s="51"/>
      <c r="E38" s="135"/>
      <c r="F38" s="135"/>
      <c r="G38" s="46" t="str">
        <f t="shared" si="0"/>
        <v/>
      </c>
      <c r="H38" s="46" t="str">
        <f t="shared" si="1"/>
        <v/>
      </c>
      <c r="I38" s="46" t="str">
        <f t="shared" si="2"/>
        <v/>
      </c>
      <c r="J38" s="177" t="str">
        <f t="shared" si="3"/>
        <v/>
      </c>
      <c r="L38" s="48"/>
    </row>
    <row r="39" spans="1:12" ht="59.25" customHeight="1" x14ac:dyDescent="0.25">
      <c r="A39" s="176"/>
      <c r="B39" s="50"/>
      <c r="C39" s="51"/>
      <c r="D39" s="51"/>
      <c r="E39" s="135"/>
      <c r="F39" s="135"/>
      <c r="G39" s="46" t="str">
        <f t="shared" si="0"/>
        <v/>
      </c>
      <c r="H39" s="46" t="str">
        <f t="shared" si="1"/>
        <v/>
      </c>
      <c r="I39" s="46" t="str">
        <f t="shared" si="2"/>
        <v/>
      </c>
      <c r="J39" s="177" t="str">
        <f t="shared" si="3"/>
        <v/>
      </c>
      <c r="L39" s="48"/>
    </row>
    <row r="40" spans="1:12" ht="59.25" customHeight="1" x14ac:dyDescent="0.25">
      <c r="A40" s="176"/>
      <c r="B40" s="50"/>
      <c r="C40" s="51"/>
      <c r="D40" s="51"/>
      <c r="E40" s="135"/>
      <c r="F40" s="135"/>
      <c r="G40" s="46" t="str">
        <f t="shared" si="0"/>
        <v/>
      </c>
      <c r="H40" s="46" t="str">
        <f t="shared" si="1"/>
        <v/>
      </c>
      <c r="I40" s="46" t="str">
        <f t="shared" si="2"/>
        <v/>
      </c>
      <c r="J40" s="177" t="str">
        <f t="shared" si="3"/>
        <v/>
      </c>
      <c r="L40" s="48"/>
    </row>
    <row r="41" spans="1:12" ht="59.25" customHeight="1" x14ac:dyDescent="0.25">
      <c r="A41" s="176"/>
      <c r="B41" s="50"/>
      <c r="C41" s="51"/>
      <c r="D41" s="51"/>
      <c r="E41" s="135"/>
      <c r="F41" s="135"/>
      <c r="G41" s="46" t="str">
        <f t="shared" si="0"/>
        <v/>
      </c>
      <c r="H41" s="46" t="str">
        <f t="shared" si="1"/>
        <v/>
      </c>
      <c r="I41" s="46" t="str">
        <f t="shared" si="2"/>
        <v/>
      </c>
      <c r="J41" s="177" t="str">
        <f t="shared" si="3"/>
        <v/>
      </c>
      <c r="L41" s="48"/>
    </row>
    <row r="42" spans="1:12" ht="59.25" customHeight="1" x14ac:dyDescent="0.25">
      <c r="A42" s="176"/>
      <c r="B42" s="50"/>
      <c r="C42" s="51"/>
      <c r="D42" s="51"/>
      <c r="E42" s="135"/>
      <c r="F42" s="135"/>
      <c r="G42" s="46" t="str">
        <f t="shared" si="0"/>
        <v/>
      </c>
      <c r="H42" s="46" t="str">
        <f t="shared" si="1"/>
        <v/>
      </c>
      <c r="I42" s="46" t="str">
        <f t="shared" si="2"/>
        <v/>
      </c>
      <c r="J42" s="177" t="str">
        <f t="shared" si="3"/>
        <v/>
      </c>
      <c r="L42" s="48"/>
    </row>
    <row r="43" spans="1:12" ht="59.25" customHeight="1" x14ac:dyDescent="0.25">
      <c r="A43" s="176"/>
      <c r="B43" s="50"/>
      <c r="C43" s="51"/>
      <c r="D43" s="51"/>
      <c r="E43" s="135"/>
      <c r="F43" s="135"/>
      <c r="G43" s="46" t="str">
        <f t="shared" si="0"/>
        <v/>
      </c>
      <c r="H43" s="46" t="str">
        <f t="shared" si="1"/>
        <v/>
      </c>
      <c r="I43" s="46" t="str">
        <f t="shared" si="2"/>
        <v/>
      </c>
      <c r="J43" s="177" t="str">
        <f t="shared" si="3"/>
        <v/>
      </c>
      <c r="L43" s="48"/>
    </row>
    <row r="44" spans="1:12" ht="59.25" customHeight="1" x14ac:dyDescent="0.25">
      <c r="A44" s="176"/>
      <c r="B44" s="50"/>
      <c r="C44" s="51"/>
      <c r="D44" s="51"/>
      <c r="E44" s="135"/>
      <c r="F44" s="135"/>
      <c r="G44" s="46" t="str">
        <f t="shared" si="0"/>
        <v/>
      </c>
      <c r="H44" s="46" t="str">
        <f t="shared" si="1"/>
        <v/>
      </c>
      <c r="I44" s="46" t="str">
        <f t="shared" si="2"/>
        <v/>
      </c>
      <c r="J44" s="177" t="str">
        <f t="shared" si="3"/>
        <v/>
      </c>
      <c r="L44" s="48"/>
    </row>
    <row r="45" spans="1:12" ht="59.25" customHeight="1" x14ac:dyDescent="0.25">
      <c r="A45" s="176"/>
      <c r="B45" s="50"/>
      <c r="C45" s="51"/>
      <c r="D45" s="51"/>
      <c r="E45" s="135"/>
      <c r="F45" s="135"/>
      <c r="G45" s="46" t="str">
        <f t="shared" si="0"/>
        <v/>
      </c>
      <c r="H45" s="46" t="str">
        <f t="shared" si="1"/>
        <v/>
      </c>
      <c r="I45" s="46" t="str">
        <f t="shared" si="2"/>
        <v/>
      </c>
      <c r="J45" s="177" t="str">
        <f t="shared" si="3"/>
        <v/>
      </c>
      <c r="L45" s="48"/>
    </row>
    <row r="46" spans="1:12" ht="59.25" customHeight="1" x14ac:dyDescent="0.25">
      <c r="A46" s="176"/>
      <c r="B46" s="50"/>
      <c r="C46" s="51"/>
      <c r="D46" s="51"/>
      <c r="E46" s="135"/>
      <c r="F46" s="135"/>
      <c r="G46" s="46" t="str">
        <f t="shared" si="0"/>
        <v/>
      </c>
      <c r="H46" s="46" t="str">
        <f t="shared" si="1"/>
        <v/>
      </c>
      <c r="I46" s="46" t="str">
        <f t="shared" si="2"/>
        <v/>
      </c>
      <c r="J46" s="177" t="str">
        <f t="shared" si="3"/>
        <v/>
      </c>
      <c r="L46" s="48"/>
    </row>
    <row r="47" spans="1:12" ht="59.25" customHeight="1" x14ac:dyDescent="0.25">
      <c r="A47" s="176"/>
      <c r="B47" s="50"/>
      <c r="C47" s="51"/>
      <c r="D47" s="51"/>
      <c r="E47" s="135"/>
      <c r="F47" s="135"/>
      <c r="G47" s="46" t="str">
        <f t="shared" si="0"/>
        <v/>
      </c>
      <c r="H47" s="46" t="str">
        <f t="shared" si="1"/>
        <v/>
      </c>
      <c r="I47" s="46" t="str">
        <f t="shared" si="2"/>
        <v/>
      </c>
      <c r="J47" s="177" t="str">
        <f t="shared" si="3"/>
        <v/>
      </c>
      <c r="L47" s="48"/>
    </row>
    <row r="48" spans="1:12" ht="59.25" customHeight="1" x14ac:dyDescent="0.25">
      <c r="A48" s="176"/>
      <c r="B48" s="50"/>
      <c r="C48" s="51"/>
      <c r="D48" s="51"/>
      <c r="E48" s="135"/>
      <c r="F48" s="135"/>
      <c r="G48" s="46" t="str">
        <f t="shared" si="0"/>
        <v/>
      </c>
      <c r="H48" s="46" t="str">
        <f t="shared" si="1"/>
        <v/>
      </c>
      <c r="I48" s="46" t="str">
        <f t="shared" si="2"/>
        <v/>
      </c>
      <c r="J48" s="177" t="str">
        <f t="shared" si="3"/>
        <v/>
      </c>
      <c r="L48" s="48"/>
    </row>
    <row r="49" spans="1:12" ht="59.25" customHeight="1" x14ac:dyDescent="0.25">
      <c r="A49" s="176"/>
      <c r="B49" s="50"/>
      <c r="C49" s="51"/>
      <c r="D49" s="51"/>
      <c r="E49" s="135"/>
      <c r="F49" s="135"/>
      <c r="G49" s="46" t="str">
        <f t="shared" si="0"/>
        <v/>
      </c>
      <c r="H49" s="46" t="str">
        <f t="shared" si="1"/>
        <v/>
      </c>
      <c r="I49" s="46" t="str">
        <f t="shared" si="2"/>
        <v/>
      </c>
      <c r="J49" s="177" t="str">
        <f t="shared" si="3"/>
        <v/>
      </c>
      <c r="L49" s="48"/>
    </row>
    <row r="50" spans="1:12" ht="59.25" customHeight="1" x14ac:dyDescent="0.25">
      <c r="A50" s="176"/>
      <c r="B50" s="50"/>
      <c r="C50" s="51"/>
      <c r="D50" s="51"/>
      <c r="E50" s="135"/>
      <c r="F50" s="135"/>
      <c r="G50" s="46" t="str">
        <f t="shared" si="0"/>
        <v/>
      </c>
      <c r="H50" s="46" t="str">
        <f t="shared" si="1"/>
        <v/>
      </c>
      <c r="I50" s="46" t="str">
        <f t="shared" si="2"/>
        <v/>
      </c>
      <c r="J50" s="177" t="str">
        <f t="shared" si="3"/>
        <v/>
      </c>
      <c r="L50" s="48"/>
    </row>
    <row r="51" spans="1:12" ht="59.25" customHeight="1" x14ac:dyDescent="0.25">
      <c r="A51" s="176"/>
      <c r="B51" s="50"/>
      <c r="C51" s="51"/>
      <c r="D51" s="51"/>
      <c r="E51" s="135"/>
      <c r="F51" s="135"/>
      <c r="G51" s="46" t="str">
        <f t="shared" si="0"/>
        <v/>
      </c>
      <c r="H51" s="46" t="str">
        <f t="shared" si="1"/>
        <v/>
      </c>
      <c r="I51" s="46" t="str">
        <f t="shared" si="2"/>
        <v/>
      </c>
      <c r="J51" s="177" t="str">
        <f t="shared" si="3"/>
        <v/>
      </c>
      <c r="L51" s="48"/>
    </row>
    <row r="52" spans="1:12" ht="59.25" customHeight="1" x14ac:dyDescent="0.25">
      <c r="A52" s="176"/>
      <c r="B52" s="50"/>
      <c r="C52" s="51"/>
      <c r="D52" s="51"/>
      <c r="E52" s="135"/>
      <c r="F52" s="135"/>
      <c r="G52" s="46" t="str">
        <f t="shared" si="0"/>
        <v/>
      </c>
      <c r="H52" s="46" t="str">
        <f t="shared" si="1"/>
        <v/>
      </c>
      <c r="I52" s="46" t="str">
        <f t="shared" si="2"/>
        <v/>
      </c>
      <c r="J52" s="177" t="str">
        <f t="shared" si="3"/>
        <v/>
      </c>
      <c r="L52" s="48"/>
    </row>
    <row r="53" spans="1:12" ht="59.25" customHeight="1" x14ac:dyDescent="0.25">
      <c r="A53" s="176"/>
      <c r="B53" s="50"/>
      <c r="C53" s="51"/>
      <c r="D53" s="51"/>
      <c r="E53" s="135"/>
      <c r="F53" s="135"/>
      <c r="G53" s="46" t="str">
        <f t="shared" si="0"/>
        <v/>
      </c>
      <c r="H53" s="46" t="str">
        <f t="shared" si="1"/>
        <v/>
      </c>
      <c r="I53" s="46" t="str">
        <f t="shared" si="2"/>
        <v/>
      </c>
      <c r="J53" s="177" t="str">
        <f t="shared" si="3"/>
        <v/>
      </c>
      <c r="L53" s="48"/>
    </row>
    <row r="54" spans="1:12" ht="59.25" customHeight="1" x14ac:dyDescent="0.25">
      <c r="A54" s="176"/>
      <c r="B54" s="50"/>
      <c r="C54" s="51"/>
      <c r="D54" s="51"/>
      <c r="E54" s="135"/>
      <c r="F54" s="135"/>
      <c r="G54" s="46" t="str">
        <f t="shared" si="0"/>
        <v/>
      </c>
      <c r="H54" s="46" t="str">
        <f t="shared" si="1"/>
        <v/>
      </c>
      <c r="I54" s="46" t="str">
        <f t="shared" si="2"/>
        <v/>
      </c>
      <c r="J54" s="177" t="str">
        <f t="shared" si="3"/>
        <v/>
      </c>
      <c r="L54" s="48"/>
    </row>
    <row r="55" spans="1:12" ht="59.25" customHeight="1" x14ac:dyDescent="0.25">
      <c r="A55" s="176"/>
      <c r="B55" s="50"/>
      <c r="C55" s="51"/>
      <c r="D55" s="51"/>
      <c r="E55" s="135"/>
      <c r="F55" s="135"/>
      <c r="G55" s="46" t="str">
        <f t="shared" si="0"/>
        <v/>
      </c>
      <c r="H55" s="46" t="str">
        <f t="shared" si="1"/>
        <v/>
      </c>
      <c r="I55" s="46" t="str">
        <f t="shared" si="2"/>
        <v/>
      </c>
      <c r="J55" s="177" t="str">
        <f t="shared" si="3"/>
        <v/>
      </c>
      <c r="L55" s="48"/>
    </row>
    <row r="56" spans="1:12" ht="59.25" customHeight="1" x14ac:dyDescent="0.25">
      <c r="A56" s="176"/>
      <c r="B56" s="50"/>
      <c r="C56" s="51"/>
      <c r="D56" s="51"/>
      <c r="E56" s="135"/>
      <c r="F56" s="135"/>
      <c r="G56" s="46" t="str">
        <f t="shared" si="0"/>
        <v/>
      </c>
      <c r="H56" s="46" t="str">
        <f t="shared" si="1"/>
        <v/>
      </c>
      <c r="I56" s="46" t="str">
        <f t="shared" si="2"/>
        <v/>
      </c>
      <c r="J56" s="177" t="str">
        <f t="shared" si="3"/>
        <v/>
      </c>
      <c r="L56" s="48"/>
    </row>
    <row r="57" spans="1:12" ht="59.25" customHeight="1" x14ac:dyDescent="0.25">
      <c r="A57" s="176"/>
      <c r="B57" s="50"/>
      <c r="C57" s="51"/>
      <c r="D57" s="51"/>
      <c r="E57" s="135"/>
      <c r="F57" s="135"/>
      <c r="G57" s="46" t="str">
        <f t="shared" si="0"/>
        <v/>
      </c>
      <c r="H57" s="46" t="str">
        <f t="shared" si="1"/>
        <v/>
      </c>
      <c r="I57" s="46" t="str">
        <f t="shared" si="2"/>
        <v/>
      </c>
      <c r="J57" s="177" t="str">
        <f t="shared" si="3"/>
        <v/>
      </c>
      <c r="L57" s="48"/>
    </row>
    <row r="58" spans="1:12" ht="59.25" customHeight="1" x14ac:dyDescent="0.25">
      <c r="A58" s="176"/>
      <c r="B58" s="50"/>
      <c r="C58" s="51"/>
      <c r="D58" s="51"/>
      <c r="E58" s="135"/>
      <c r="F58" s="135"/>
      <c r="G58" s="46" t="str">
        <f t="shared" si="0"/>
        <v/>
      </c>
      <c r="H58" s="46" t="str">
        <f t="shared" si="1"/>
        <v/>
      </c>
      <c r="I58" s="46" t="str">
        <f t="shared" si="2"/>
        <v/>
      </c>
      <c r="J58" s="177" t="str">
        <f t="shared" si="3"/>
        <v/>
      </c>
      <c r="L58" s="48"/>
    </row>
    <row r="59" spans="1:12" ht="59.25" customHeight="1" x14ac:dyDescent="0.25">
      <c r="A59" s="176"/>
      <c r="B59" s="50"/>
      <c r="C59" s="51"/>
      <c r="D59" s="51"/>
      <c r="E59" s="135"/>
      <c r="F59" s="135"/>
      <c r="G59" s="46" t="str">
        <f t="shared" si="0"/>
        <v/>
      </c>
      <c r="H59" s="46" t="str">
        <f t="shared" si="1"/>
        <v/>
      </c>
      <c r="I59" s="46" t="str">
        <f t="shared" si="2"/>
        <v/>
      </c>
      <c r="J59" s="177" t="str">
        <f t="shared" si="3"/>
        <v/>
      </c>
      <c r="L59" s="48"/>
    </row>
    <row r="60" spans="1:12" ht="59.25" customHeight="1" x14ac:dyDescent="0.25">
      <c r="A60" s="176"/>
      <c r="B60" s="50"/>
      <c r="C60" s="51"/>
      <c r="D60" s="51"/>
      <c r="E60" s="135"/>
      <c r="F60" s="135"/>
      <c r="G60" s="46" t="str">
        <f t="shared" si="0"/>
        <v/>
      </c>
      <c r="H60" s="46" t="str">
        <f t="shared" si="1"/>
        <v/>
      </c>
      <c r="I60" s="46" t="str">
        <f t="shared" si="2"/>
        <v/>
      </c>
      <c r="J60" s="177" t="str">
        <f t="shared" si="3"/>
        <v/>
      </c>
      <c r="L60" s="48"/>
    </row>
    <row r="61" spans="1:12" ht="59.25" customHeight="1" x14ac:dyDescent="0.25">
      <c r="A61" s="176"/>
      <c r="B61" s="50"/>
      <c r="C61" s="51"/>
      <c r="D61" s="51"/>
      <c r="E61" s="135"/>
      <c r="F61" s="135"/>
      <c r="G61" s="46" t="str">
        <f t="shared" si="0"/>
        <v/>
      </c>
      <c r="H61" s="46" t="str">
        <f t="shared" si="1"/>
        <v/>
      </c>
      <c r="I61" s="46" t="str">
        <f t="shared" si="2"/>
        <v/>
      </c>
      <c r="J61" s="177" t="str">
        <f t="shared" si="3"/>
        <v/>
      </c>
      <c r="L61" s="48"/>
    </row>
    <row r="62" spans="1:12" ht="59.25" customHeight="1" x14ac:dyDescent="0.25">
      <c r="A62" s="176"/>
      <c r="B62" s="50"/>
      <c r="C62" s="51"/>
      <c r="D62" s="51"/>
      <c r="E62" s="135"/>
      <c r="F62" s="135"/>
      <c r="G62" s="46" t="str">
        <f t="shared" si="0"/>
        <v/>
      </c>
      <c r="H62" s="46" t="str">
        <f t="shared" si="1"/>
        <v/>
      </c>
      <c r="I62" s="46" t="str">
        <f t="shared" si="2"/>
        <v/>
      </c>
      <c r="J62" s="177" t="str">
        <f t="shared" si="3"/>
        <v/>
      </c>
      <c r="L62" s="48"/>
    </row>
    <row r="63" spans="1:12" ht="59.25" customHeight="1" x14ac:dyDescent="0.25">
      <c r="A63" s="176"/>
      <c r="B63" s="50"/>
      <c r="C63" s="51"/>
      <c r="D63" s="51"/>
      <c r="E63" s="135"/>
      <c r="F63" s="135"/>
      <c r="G63" s="46" t="str">
        <f t="shared" si="0"/>
        <v/>
      </c>
      <c r="H63" s="46" t="str">
        <f t="shared" si="1"/>
        <v/>
      </c>
      <c r="I63" s="46" t="str">
        <f t="shared" si="2"/>
        <v/>
      </c>
      <c r="J63" s="177" t="str">
        <f t="shared" si="3"/>
        <v/>
      </c>
      <c r="L63" s="48"/>
    </row>
    <row r="64" spans="1:12" ht="59.25" customHeight="1" x14ac:dyDescent="0.25">
      <c r="A64" s="176"/>
      <c r="B64" s="50"/>
      <c r="C64" s="51"/>
      <c r="D64" s="51"/>
      <c r="E64" s="135"/>
      <c r="F64" s="135"/>
      <c r="G64" s="46" t="str">
        <f t="shared" si="0"/>
        <v/>
      </c>
      <c r="H64" s="46" t="str">
        <f t="shared" si="1"/>
        <v/>
      </c>
      <c r="I64" s="46" t="str">
        <f t="shared" si="2"/>
        <v/>
      </c>
      <c r="J64" s="177" t="str">
        <f t="shared" si="3"/>
        <v/>
      </c>
      <c r="L64" s="48"/>
    </row>
    <row r="65" spans="1:12" ht="59.25" customHeight="1" x14ac:dyDescent="0.25">
      <c r="A65" s="176"/>
      <c r="B65" s="50"/>
      <c r="C65" s="51"/>
      <c r="D65" s="51"/>
      <c r="E65" s="135"/>
      <c r="F65" s="135"/>
      <c r="G65" s="46" t="str">
        <f t="shared" si="0"/>
        <v/>
      </c>
      <c r="H65" s="46" t="str">
        <f t="shared" si="1"/>
        <v/>
      </c>
      <c r="I65" s="46" t="str">
        <f t="shared" si="2"/>
        <v/>
      </c>
      <c r="J65" s="177" t="str">
        <f t="shared" si="3"/>
        <v/>
      </c>
      <c r="L65" s="48"/>
    </row>
    <row r="66" spans="1:12" ht="59.25" customHeight="1" x14ac:dyDescent="0.25">
      <c r="A66" s="176"/>
      <c r="B66" s="50"/>
      <c r="C66" s="51"/>
      <c r="D66" s="51"/>
      <c r="E66" s="135"/>
      <c r="F66" s="135"/>
      <c r="G66" s="46" t="str">
        <f t="shared" si="0"/>
        <v/>
      </c>
      <c r="H66" s="46" t="str">
        <f t="shared" si="1"/>
        <v/>
      </c>
      <c r="I66" s="46" t="str">
        <f t="shared" si="2"/>
        <v/>
      </c>
      <c r="J66" s="177" t="str">
        <f t="shared" si="3"/>
        <v/>
      </c>
      <c r="L66" s="48"/>
    </row>
    <row r="67" spans="1:12" ht="59.25" customHeight="1" x14ac:dyDescent="0.25">
      <c r="A67" s="176"/>
      <c r="B67" s="50"/>
      <c r="C67" s="51"/>
      <c r="D67" s="51"/>
      <c r="E67" s="135"/>
      <c r="F67" s="135"/>
      <c r="G67" s="46" t="str">
        <f t="shared" si="0"/>
        <v/>
      </c>
      <c r="H67" s="46" t="str">
        <f t="shared" si="1"/>
        <v/>
      </c>
      <c r="I67" s="46" t="str">
        <f t="shared" si="2"/>
        <v/>
      </c>
      <c r="J67" s="177" t="str">
        <f t="shared" si="3"/>
        <v/>
      </c>
      <c r="L67" s="48"/>
    </row>
    <row r="68" spans="1:12" ht="59.25" customHeight="1" x14ac:dyDescent="0.25">
      <c r="A68" s="176"/>
      <c r="B68" s="50"/>
      <c r="C68" s="51"/>
      <c r="D68" s="51"/>
      <c r="E68" s="135"/>
      <c r="F68" s="135"/>
      <c r="G68" s="46" t="str">
        <f t="shared" si="0"/>
        <v/>
      </c>
      <c r="H68" s="46" t="str">
        <f t="shared" si="1"/>
        <v/>
      </c>
      <c r="I68" s="46" t="str">
        <f t="shared" si="2"/>
        <v/>
      </c>
      <c r="J68" s="177" t="str">
        <f t="shared" si="3"/>
        <v/>
      </c>
      <c r="L68" s="48"/>
    </row>
    <row r="69" spans="1:12" ht="59.25" customHeight="1" x14ac:dyDescent="0.25">
      <c r="A69" s="176"/>
      <c r="B69" s="50"/>
      <c r="C69" s="51"/>
      <c r="D69" s="51"/>
      <c r="E69" s="135"/>
      <c r="F69" s="135"/>
      <c r="G69" s="46" t="str">
        <f t="shared" si="0"/>
        <v/>
      </c>
      <c r="H69" s="46" t="str">
        <f t="shared" si="1"/>
        <v/>
      </c>
      <c r="I69" s="46" t="str">
        <f t="shared" si="2"/>
        <v/>
      </c>
      <c r="J69" s="177" t="str">
        <f t="shared" si="3"/>
        <v/>
      </c>
      <c r="L69" s="48"/>
    </row>
    <row r="70" spans="1:12" ht="59.25" customHeight="1" x14ac:dyDescent="0.25">
      <c r="A70" s="176"/>
      <c r="B70" s="50"/>
      <c r="C70" s="51"/>
      <c r="D70" s="51"/>
      <c r="E70" s="135"/>
      <c r="F70" s="135"/>
      <c r="G70" s="46" t="str">
        <f t="shared" si="0"/>
        <v/>
      </c>
      <c r="H70" s="46" t="str">
        <f t="shared" si="1"/>
        <v/>
      </c>
      <c r="I70" s="46" t="str">
        <f t="shared" si="2"/>
        <v/>
      </c>
      <c r="J70" s="177" t="str">
        <f t="shared" si="3"/>
        <v/>
      </c>
      <c r="L70" s="48"/>
    </row>
    <row r="71" spans="1:12" ht="59.25" customHeight="1" x14ac:dyDescent="0.25">
      <c r="A71" s="176"/>
      <c r="B71" s="50"/>
      <c r="C71" s="51"/>
      <c r="D71" s="51"/>
      <c r="E71" s="135"/>
      <c r="F71" s="135"/>
      <c r="G71" s="46" t="str">
        <f t="shared" si="0"/>
        <v/>
      </c>
      <c r="H71" s="46" t="str">
        <f t="shared" si="1"/>
        <v/>
      </c>
      <c r="I71" s="46" t="str">
        <f t="shared" si="2"/>
        <v/>
      </c>
      <c r="J71" s="177" t="str">
        <f t="shared" si="3"/>
        <v/>
      </c>
      <c r="L71" s="48"/>
    </row>
    <row r="72" spans="1:12" ht="59.25" customHeight="1" x14ac:dyDescent="0.25">
      <c r="A72" s="176"/>
      <c r="B72" s="50"/>
      <c r="C72" s="51"/>
      <c r="D72" s="51"/>
      <c r="E72" s="135"/>
      <c r="F72" s="135"/>
      <c r="G72" s="46" t="str">
        <f t="shared" si="0"/>
        <v/>
      </c>
      <c r="H72" s="46" t="str">
        <f t="shared" si="1"/>
        <v/>
      </c>
      <c r="I72" s="46" t="str">
        <f t="shared" si="2"/>
        <v/>
      </c>
      <c r="J72" s="177" t="str">
        <f t="shared" si="3"/>
        <v/>
      </c>
      <c r="L72" s="48"/>
    </row>
    <row r="73" spans="1:12" ht="59.25" customHeight="1" x14ac:dyDescent="0.25">
      <c r="A73" s="176"/>
      <c r="B73" s="50"/>
      <c r="C73" s="51"/>
      <c r="D73" s="51"/>
      <c r="E73" s="135"/>
      <c r="F73" s="135"/>
      <c r="G73" s="46" t="str">
        <f t="shared" si="0"/>
        <v/>
      </c>
      <c r="H73" s="46" t="str">
        <f t="shared" si="1"/>
        <v/>
      </c>
      <c r="I73" s="46" t="str">
        <f t="shared" si="2"/>
        <v/>
      </c>
      <c r="J73" s="177" t="str">
        <f t="shared" si="3"/>
        <v/>
      </c>
      <c r="L73" s="48"/>
    </row>
    <row r="74" spans="1:12" ht="59.25" customHeight="1" x14ac:dyDescent="0.25">
      <c r="A74" s="176"/>
      <c r="B74" s="50"/>
      <c r="C74" s="51"/>
      <c r="D74" s="51"/>
      <c r="E74" s="135"/>
      <c r="F74" s="135"/>
      <c r="G74" s="46" t="str">
        <f t="shared" si="0"/>
        <v/>
      </c>
      <c r="H74" s="46" t="str">
        <f t="shared" si="1"/>
        <v/>
      </c>
      <c r="I74" s="46" t="str">
        <f t="shared" si="2"/>
        <v/>
      </c>
      <c r="J74" s="177" t="str">
        <f t="shared" si="3"/>
        <v/>
      </c>
      <c r="L74" s="48"/>
    </row>
    <row r="75" spans="1:12" ht="59.25" customHeight="1" x14ac:dyDescent="0.25">
      <c r="A75" s="176"/>
      <c r="B75" s="50"/>
      <c r="C75" s="51"/>
      <c r="D75" s="51"/>
      <c r="E75" s="135"/>
      <c r="F75" s="135"/>
      <c r="G75" s="46" t="str">
        <f t="shared" si="0"/>
        <v/>
      </c>
      <c r="H75" s="46" t="str">
        <f t="shared" si="1"/>
        <v/>
      </c>
      <c r="I75" s="46" t="str">
        <f t="shared" si="2"/>
        <v/>
      </c>
      <c r="J75" s="177" t="str">
        <f t="shared" si="3"/>
        <v/>
      </c>
      <c r="L75" s="48"/>
    </row>
    <row r="76" spans="1:12" ht="59.25" customHeight="1" x14ac:dyDescent="0.25">
      <c r="A76" s="176"/>
      <c r="B76" s="50"/>
      <c r="C76" s="51"/>
      <c r="D76" s="51"/>
      <c r="E76" s="135"/>
      <c r="F76" s="135"/>
      <c r="G76" s="46" t="str">
        <f t="shared" si="0"/>
        <v/>
      </c>
      <c r="H76" s="46" t="str">
        <f t="shared" si="1"/>
        <v/>
      </c>
      <c r="I76" s="46" t="str">
        <f t="shared" si="2"/>
        <v/>
      </c>
      <c r="J76" s="177" t="str">
        <f t="shared" si="3"/>
        <v/>
      </c>
      <c r="L76" s="48"/>
    </row>
    <row r="77" spans="1:12" ht="59.25" customHeight="1" x14ac:dyDescent="0.25">
      <c r="A77" s="176"/>
      <c r="B77" s="50"/>
      <c r="C77" s="51"/>
      <c r="D77" s="51"/>
      <c r="E77" s="135"/>
      <c r="F77" s="135"/>
      <c r="G77" s="46" t="str">
        <f t="shared" ref="G77:G208" si="4">IF(A77="","",IF(C77="","Angaben zu Nitrat belastetem (roten) Gebiet machen!",IF(C77="Ja","Schlagbezogene N-Obergrenze für organische &amp; organisch-mineralische Düngemittel: 170 kg Gesamt-N/a",IF(C77="Nein","Obergrenze für organische &amp; organisch-mineralische Düngemittel im Betriebsdurchschnitt: 170 kg Gesamt-N/ha/a",""))))</f>
        <v/>
      </c>
      <c r="H77" s="46" t="str">
        <f t="shared" ref="H77:H208" si="5">IF(A77="","",IF(C77="","Ermittlung z.B. über GeoBox-Viewer!",IF(C77="Ja","Ermittelter N-Düngebedarf um 20 % reduzieren! Ausnahme wenn max. 160 kg N/ha/a und davon max. 80 kg N/ha/a aus mineralischen Düngern.",IF(C77="Nein","Im Fall von Kompost max. 510 kg Gesamt-N in einem Zeitraum von 3 Jahren! Achtung: Im Zuge der KOOP-Vereinbarungen max. 170 kg Gesamt-N!",""))))</f>
        <v/>
      </c>
      <c r="I77" s="46" t="str">
        <f t="shared" ref="I77:I208" si="6">IF(A77="","",IF(D77="","Angabe zu Phosphor belastetem (gelben) Gebiet machen! Ermittlung z.B. über GeoBox-Viewer!",IF(OR(C77="Ja",D77="Ja"),"Beachten Sie die erhöhten Abstände zu Oberflächengewässern!",IF(OR(C77="Nein",D77="Nein"),"Hangneigungsabhängige Abstände zu Oberflächengewässern einhalten!",""))))</f>
        <v/>
      </c>
      <c r="J77" s="177" t="str">
        <f t="shared" ref="J77:J208" si="7">IF(A77="","",IF(F77="","Bei einer Phosphatdüngung für Schläge &gt;1 ha und Düngegaben &gt;30 kg Phosphat/ha/a muss eine Bodenanalyse durchgeführt werden.",IF(F77&gt;20,"Wenn Phosphat &gt;20 mg/100 g Boden, dann Phosphatdüngung nur dem Entzug entsprechend, d.h.  10 kg/ha/a oder organisch 30 kg/ha innerhalb von 3 Jahren.","")))</f>
        <v/>
      </c>
      <c r="L77" s="48"/>
    </row>
    <row r="78" spans="1:12" ht="59.25" customHeight="1" x14ac:dyDescent="0.25">
      <c r="A78" s="176"/>
      <c r="B78" s="50"/>
      <c r="C78" s="51"/>
      <c r="D78" s="51"/>
      <c r="E78" s="135"/>
      <c r="F78" s="135"/>
      <c r="G78" s="46" t="str">
        <f t="shared" si="4"/>
        <v/>
      </c>
      <c r="H78" s="46" t="str">
        <f t="shared" si="5"/>
        <v/>
      </c>
      <c r="I78" s="46" t="str">
        <f t="shared" si="6"/>
        <v/>
      </c>
      <c r="J78" s="177" t="str">
        <f t="shared" si="7"/>
        <v/>
      </c>
      <c r="L78" s="48"/>
    </row>
    <row r="79" spans="1:12" ht="59.25" customHeight="1" x14ac:dyDescent="0.25">
      <c r="A79" s="176"/>
      <c r="B79" s="50"/>
      <c r="C79" s="51"/>
      <c r="D79" s="51"/>
      <c r="E79" s="135"/>
      <c r="F79" s="135"/>
      <c r="G79" s="46" t="str">
        <f t="shared" si="4"/>
        <v/>
      </c>
      <c r="H79" s="46" t="str">
        <f t="shared" si="5"/>
        <v/>
      </c>
      <c r="I79" s="46" t="str">
        <f t="shared" si="6"/>
        <v/>
      </c>
      <c r="J79" s="177" t="str">
        <f t="shared" si="7"/>
        <v/>
      </c>
      <c r="L79" s="48"/>
    </row>
    <row r="80" spans="1:12" ht="59.25" customHeight="1" x14ac:dyDescent="0.25">
      <c r="A80" s="176"/>
      <c r="B80" s="50"/>
      <c r="C80" s="51"/>
      <c r="D80" s="51"/>
      <c r="E80" s="135"/>
      <c r="F80" s="135"/>
      <c r="G80" s="46" t="str">
        <f t="shared" si="4"/>
        <v/>
      </c>
      <c r="H80" s="46" t="str">
        <f t="shared" si="5"/>
        <v/>
      </c>
      <c r="I80" s="46" t="str">
        <f t="shared" si="6"/>
        <v/>
      </c>
      <c r="J80" s="177" t="str">
        <f t="shared" si="7"/>
        <v/>
      </c>
      <c r="L80" s="48"/>
    </row>
    <row r="81" spans="1:12" ht="59.25" customHeight="1" x14ac:dyDescent="0.25">
      <c r="A81" s="176"/>
      <c r="B81" s="50"/>
      <c r="C81" s="51"/>
      <c r="D81" s="51"/>
      <c r="E81" s="135"/>
      <c r="F81" s="135"/>
      <c r="G81" s="46" t="str">
        <f t="shared" si="4"/>
        <v/>
      </c>
      <c r="H81" s="46" t="str">
        <f t="shared" si="5"/>
        <v/>
      </c>
      <c r="I81" s="46" t="str">
        <f t="shared" si="6"/>
        <v/>
      </c>
      <c r="J81" s="177" t="str">
        <f t="shared" si="7"/>
        <v/>
      </c>
      <c r="L81" s="48"/>
    </row>
    <row r="82" spans="1:12" ht="59.25" customHeight="1" x14ac:dyDescent="0.25">
      <c r="A82" s="176"/>
      <c r="B82" s="50"/>
      <c r="C82" s="51"/>
      <c r="D82" s="51"/>
      <c r="E82" s="135"/>
      <c r="F82" s="135"/>
      <c r="G82" s="46" t="str">
        <f t="shared" si="4"/>
        <v/>
      </c>
      <c r="H82" s="46" t="str">
        <f t="shared" si="5"/>
        <v/>
      </c>
      <c r="I82" s="46" t="str">
        <f t="shared" si="6"/>
        <v/>
      </c>
      <c r="J82" s="177" t="str">
        <f t="shared" si="7"/>
        <v/>
      </c>
      <c r="L82" s="48"/>
    </row>
    <row r="83" spans="1:12" ht="59.25" customHeight="1" x14ac:dyDescent="0.25">
      <c r="A83" s="176"/>
      <c r="B83" s="50"/>
      <c r="C83" s="51"/>
      <c r="D83" s="51"/>
      <c r="E83" s="135"/>
      <c r="F83" s="135"/>
      <c r="G83" s="46" t="str">
        <f t="shared" si="4"/>
        <v/>
      </c>
      <c r="H83" s="46" t="str">
        <f t="shared" si="5"/>
        <v/>
      </c>
      <c r="I83" s="46" t="str">
        <f t="shared" si="6"/>
        <v/>
      </c>
      <c r="J83" s="177" t="str">
        <f t="shared" si="7"/>
        <v/>
      </c>
      <c r="L83" s="48"/>
    </row>
    <row r="84" spans="1:12" ht="59.25" customHeight="1" x14ac:dyDescent="0.25">
      <c r="A84" s="176"/>
      <c r="B84" s="50"/>
      <c r="C84" s="51"/>
      <c r="D84" s="51"/>
      <c r="E84" s="135"/>
      <c r="F84" s="135"/>
      <c r="G84" s="46" t="str">
        <f t="shared" si="4"/>
        <v/>
      </c>
      <c r="H84" s="46" t="str">
        <f t="shared" si="5"/>
        <v/>
      </c>
      <c r="I84" s="46" t="str">
        <f t="shared" si="6"/>
        <v/>
      </c>
      <c r="J84" s="177" t="str">
        <f t="shared" si="7"/>
        <v/>
      </c>
      <c r="L84" s="48"/>
    </row>
    <row r="85" spans="1:12" ht="59.25" customHeight="1" x14ac:dyDescent="0.25">
      <c r="A85" s="176"/>
      <c r="B85" s="50"/>
      <c r="C85" s="51"/>
      <c r="D85" s="51"/>
      <c r="E85" s="135"/>
      <c r="F85" s="135"/>
      <c r="G85" s="46" t="str">
        <f t="shared" si="4"/>
        <v/>
      </c>
      <c r="H85" s="46" t="str">
        <f t="shared" si="5"/>
        <v/>
      </c>
      <c r="I85" s="46" t="str">
        <f t="shared" si="6"/>
        <v/>
      </c>
      <c r="J85" s="177" t="str">
        <f t="shared" si="7"/>
        <v/>
      </c>
      <c r="L85" s="48"/>
    </row>
    <row r="86" spans="1:12" ht="59.25" customHeight="1" x14ac:dyDescent="0.25">
      <c r="A86" s="176"/>
      <c r="B86" s="50"/>
      <c r="C86" s="51"/>
      <c r="D86" s="51"/>
      <c r="E86" s="135"/>
      <c r="F86" s="135"/>
      <c r="G86" s="46" t="str">
        <f t="shared" si="4"/>
        <v/>
      </c>
      <c r="H86" s="46" t="str">
        <f t="shared" si="5"/>
        <v/>
      </c>
      <c r="I86" s="46" t="str">
        <f t="shared" si="6"/>
        <v/>
      </c>
      <c r="J86" s="177" t="str">
        <f t="shared" si="7"/>
        <v/>
      </c>
      <c r="L86" s="48"/>
    </row>
    <row r="87" spans="1:12" ht="59.25" customHeight="1" x14ac:dyDescent="0.25">
      <c r="A87" s="176"/>
      <c r="B87" s="50"/>
      <c r="C87" s="51"/>
      <c r="D87" s="51"/>
      <c r="E87" s="135"/>
      <c r="F87" s="135"/>
      <c r="G87" s="46" t="str">
        <f t="shared" si="4"/>
        <v/>
      </c>
      <c r="H87" s="46" t="str">
        <f t="shared" si="5"/>
        <v/>
      </c>
      <c r="I87" s="46" t="str">
        <f t="shared" si="6"/>
        <v/>
      </c>
      <c r="J87" s="177" t="str">
        <f t="shared" si="7"/>
        <v/>
      </c>
      <c r="L87" s="48"/>
    </row>
    <row r="88" spans="1:12" ht="59.25" customHeight="1" x14ac:dyDescent="0.25">
      <c r="A88" s="176"/>
      <c r="B88" s="50"/>
      <c r="C88" s="51"/>
      <c r="D88" s="51"/>
      <c r="E88" s="135"/>
      <c r="F88" s="135"/>
      <c r="G88" s="46" t="str">
        <f t="shared" si="4"/>
        <v/>
      </c>
      <c r="H88" s="46" t="str">
        <f t="shared" si="5"/>
        <v/>
      </c>
      <c r="I88" s="46" t="str">
        <f t="shared" si="6"/>
        <v/>
      </c>
      <c r="J88" s="177" t="str">
        <f t="shared" si="7"/>
        <v/>
      </c>
      <c r="L88" s="48"/>
    </row>
    <row r="89" spans="1:12" ht="59.25" customHeight="1" x14ac:dyDescent="0.25">
      <c r="A89" s="176"/>
      <c r="B89" s="50"/>
      <c r="C89" s="51"/>
      <c r="D89" s="51"/>
      <c r="E89" s="135"/>
      <c r="F89" s="135"/>
      <c r="G89" s="46" t="str">
        <f t="shared" si="4"/>
        <v/>
      </c>
      <c r="H89" s="46" t="str">
        <f t="shared" si="5"/>
        <v/>
      </c>
      <c r="I89" s="46" t="str">
        <f t="shared" si="6"/>
        <v/>
      </c>
      <c r="J89" s="177" t="str">
        <f t="shared" si="7"/>
        <v/>
      </c>
      <c r="L89" s="48"/>
    </row>
    <row r="90" spans="1:12" ht="59.25" customHeight="1" x14ac:dyDescent="0.25">
      <c r="A90" s="176"/>
      <c r="B90" s="50"/>
      <c r="C90" s="51"/>
      <c r="D90" s="51"/>
      <c r="E90" s="135"/>
      <c r="F90" s="135"/>
      <c r="G90" s="46" t="str">
        <f t="shared" si="4"/>
        <v/>
      </c>
      <c r="H90" s="46" t="str">
        <f t="shared" si="5"/>
        <v/>
      </c>
      <c r="I90" s="46" t="str">
        <f t="shared" si="6"/>
        <v/>
      </c>
      <c r="J90" s="177" t="str">
        <f t="shared" si="7"/>
        <v/>
      </c>
      <c r="L90" s="48"/>
    </row>
    <row r="91" spans="1:12" ht="59.25" customHeight="1" x14ac:dyDescent="0.25">
      <c r="A91" s="176"/>
      <c r="B91" s="50"/>
      <c r="C91" s="51"/>
      <c r="D91" s="51"/>
      <c r="E91" s="135"/>
      <c r="F91" s="135"/>
      <c r="G91" s="46" t="str">
        <f t="shared" si="4"/>
        <v/>
      </c>
      <c r="H91" s="46" t="str">
        <f t="shared" si="5"/>
        <v/>
      </c>
      <c r="I91" s="46" t="str">
        <f t="shared" si="6"/>
        <v/>
      </c>
      <c r="J91" s="177" t="str">
        <f t="shared" si="7"/>
        <v/>
      </c>
      <c r="L91" s="48"/>
    </row>
    <row r="92" spans="1:12" ht="59.25" customHeight="1" x14ac:dyDescent="0.25">
      <c r="A92" s="176"/>
      <c r="B92" s="50"/>
      <c r="C92" s="51"/>
      <c r="D92" s="51"/>
      <c r="E92" s="135"/>
      <c r="F92" s="135"/>
      <c r="G92" s="46" t="str">
        <f t="shared" si="4"/>
        <v/>
      </c>
      <c r="H92" s="46" t="str">
        <f t="shared" si="5"/>
        <v/>
      </c>
      <c r="I92" s="46" t="str">
        <f t="shared" si="6"/>
        <v/>
      </c>
      <c r="J92" s="177" t="str">
        <f t="shared" si="7"/>
        <v/>
      </c>
      <c r="L92" s="48"/>
    </row>
    <row r="93" spans="1:12" ht="59.25" customHeight="1" x14ac:dyDescent="0.25">
      <c r="A93" s="176"/>
      <c r="B93" s="50"/>
      <c r="C93" s="51"/>
      <c r="D93" s="51"/>
      <c r="E93" s="135"/>
      <c r="F93" s="135"/>
      <c r="G93" s="46" t="str">
        <f t="shared" si="4"/>
        <v/>
      </c>
      <c r="H93" s="46" t="str">
        <f t="shared" si="5"/>
        <v/>
      </c>
      <c r="I93" s="46" t="str">
        <f t="shared" si="6"/>
        <v/>
      </c>
      <c r="J93" s="177" t="str">
        <f t="shared" si="7"/>
        <v/>
      </c>
      <c r="L93" s="48"/>
    </row>
    <row r="94" spans="1:12" ht="59.25" customHeight="1" x14ac:dyDescent="0.25">
      <c r="A94" s="176"/>
      <c r="B94" s="50"/>
      <c r="C94" s="51"/>
      <c r="D94" s="51"/>
      <c r="E94" s="135"/>
      <c r="F94" s="135"/>
      <c r="G94" s="46" t="str">
        <f t="shared" si="4"/>
        <v/>
      </c>
      <c r="H94" s="46" t="str">
        <f t="shared" si="5"/>
        <v/>
      </c>
      <c r="I94" s="46" t="str">
        <f t="shared" si="6"/>
        <v/>
      </c>
      <c r="J94" s="177" t="str">
        <f t="shared" si="7"/>
        <v/>
      </c>
      <c r="L94" s="48"/>
    </row>
    <row r="95" spans="1:12" ht="59.25" customHeight="1" x14ac:dyDescent="0.25">
      <c r="A95" s="176"/>
      <c r="B95" s="50"/>
      <c r="C95" s="51"/>
      <c r="D95" s="51"/>
      <c r="E95" s="135"/>
      <c r="F95" s="135"/>
      <c r="G95" s="46" t="str">
        <f t="shared" si="4"/>
        <v/>
      </c>
      <c r="H95" s="46" t="str">
        <f t="shared" si="5"/>
        <v/>
      </c>
      <c r="I95" s="46" t="str">
        <f t="shared" si="6"/>
        <v/>
      </c>
      <c r="J95" s="177" t="str">
        <f t="shared" si="7"/>
        <v/>
      </c>
      <c r="L95" s="48"/>
    </row>
    <row r="96" spans="1:12" ht="59.25" customHeight="1" x14ac:dyDescent="0.25">
      <c r="A96" s="176"/>
      <c r="B96" s="50"/>
      <c r="C96" s="51"/>
      <c r="D96" s="51"/>
      <c r="E96" s="135"/>
      <c r="F96" s="135"/>
      <c r="G96" s="46" t="str">
        <f t="shared" si="4"/>
        <v/>
      </c>
      <c r="H96" s="46" t="str">
        <f t="shared" si="5"/>
        <v/>
      </c>
      <c r="I96" s="46" t="str">
        <f t="shared" si="6"/>
        <v/>
      </c>
      <c r="J96" s="177" t="str">
        <f t="shared" si="7"/>
        <v/>
      </c>
      <c r="L96" s="48"/>
    </row>
    <row r="97" spans="1:12" ht="59.25" customHeight="1" x14ac:dyDescent="0.25">
      <c r="A97" s="176"/>
      <c r="B97" s="50"/>
      <c r="C97" s="51"/>
      <c r="D97" s="51"/>
      <c r="E97" s="135"/>
      <c r="F97" s="135"/>
      <c r="G97" s="46" t="str">
        <f t="shared" si="4"/>
        <v/>
      </c>
      <c r="H97" s="46" t="str">
        <f t="shared" si="5"/>
        <v/>
      </c>
      <c r="I97" s="46" t="str">
        <f t="shared" si="6"/>
        <v/>
      </c>
      <c r="J97" s="177" t="str">
        <f t="shared" si="7"/>
        <v/>
      </c>
      <c r="L97" s="48"/>
    </row>
    <row r="98" spans="1:12" ht="59.25" customHeight="1" x14ac:dyDescent="0.25">
      <c r="A98" s="176"/>
      <c r="B98" s="50"/>
      <c r="C98" s="51"/>
      <c r="D98" s="51"/>
      <c r="E98" s="135"/>
      <c r="F98" s="135"/>
      <c r="G98" s="46" t="str">
        <f t="shared" si="4"/>
        <v/>
      </c>
      <c r="H98" s="46" t="str">
        <f t="shared" si="5"/>
        <v/>
      </c>
      <c r="I98" s="46" t="str">
        <f t="shared" si="6"/>
        <v/>
      </c>
      <c r="J98" s="177" t="str">
        <f t="shared" si="7"/>
        <v/>
      </c>
      <c r="L98" s="48"/>
    </row>
    <row r="99" spans="1:12" ht="59.25" customHeight="1" x14ac:dyDescent="0.25">
      <c r="A99" s="176"/>
      <c r="B99" s="50"/>
      <c r="C99" s="51"/>
      <c r="D99" s="51"/>
      <c r="E99" s="135"/>
      <c r="F99" s="135"/>
      <c r="G99" s="46" t="str">
        <f t="shared" si="4"/>
        <v/>
      </c>
      <c r="H99" s="46" t="str">
        <f t="shared" si="5"/>
        <v/>
      </c>
      <c r="I99" s="46" t="str">
        <f t="shared" si="6"/>
        <v/>
      </c>
      <c r="J99" s="177" t="str">
        <f t="shared" si="7"/>
        <v/>
      </c>
      <c r="L99" s="48"/>
    </row>
    <row r="100" spans="1:12" ht="59.25" customHeight="1" x14ac:dyDescent="0.25">
      <c r="A100" s="176"/>
      <c r="B100" s="50"/>
      <c r="C100" s="51"/>
      <c r="D100" s="51"/>
      <c r="E100" s="135"/>
      <c r="F100" s="135"/>
      <c r="G100" s="46" t="str">
        <f t="shared" si="4"/>
        <v/>
      </c>
      <c r="H100" s="46" t="str">
        <f t="shared" si="5"/>
        <v/>
      </c>
      <c r="I100" s="46" t="str">
        <f t="shared" si="6"/>
        <v/>
      </c>
      <c r="J100" s="177" t="str">
        <f t="shared" si="7"/>
        <v/>
      </c>
      <c r="L100" s="48"/>
    </row>
    <row r="101" spans="1:12" ht="59.25" customHeight="1" x14ac:dyDescent="0.25">
      <c r="A101" s="176"/>
      <c r="B101" s="50"/>
      <c r="C101" s="51"/>
      <c r="D101" s="51"/>
      <c r="E101" s="135"/>
      <c r="F101" s="135"/>
      <c r="G101" s="46" t="str">
        <f t="shared" si="4"/>
        <v/>
      </c>
      <c r="H101" s="46" t="str">
        <f t="shared" si="5"/>
        <v/>
      </c>
      <c r="I101" s="46" t="str">
        <f t="shared" si="6"/>
        <v/>
      </c>
      <c r="J101" s="177" t="str">
        <f t="shared" si="7"/>
        <v/>
      </c>
      <c r="L101" s="48"/>
    </row>
    <row r="102" spans="1:12" ht="59.25" customHeight="1" x14ac:dyDescent="0.25">
      <c r="A102" s="176"/>
      <c r="B102" s="50"/>
      <c r="C102" s="51"/>
      <c r="D102" s="51"/>
      <c r="E102" s="135"/>
      <c r="F102" s="135"/>
      <c r="G102" s="46" t="str">
        <f t="shared" si="4"/>
        <v/>
      </c>
      <c r="H102" s="46" t="str">
        <f t="shared" si="5"/>
        <v/>
      </c>
      <c r="I102" s="46" t="str">
        <f t="shared" si="6"/>
        <v/>
      </c>
      <c r="J102" s="177" t="str">
        <f t="shared" si="7"/>
        <v/>
      </c>
      <c r="L102" s="48"/>
    </row>
    <row r="103" spans="1:12" ht="59.25" customHeight="1" x14ac:dyDescent="0.25">
      <c r="A103" s="176"/>
      <c r="B103" s="50"/>
      <c r="C103" s="51"/>
      <c r="D103" s="51"/>
      <c r="E103" s="135"/>
      <c r="F103" s="135"/>
      <c r="G103" s="46" t="str">
        <f t="shared" si="4"/>
        <v/>
      </c>
      <c r="H103" s="46" t="str">
        <f t="shared" si="5"/>
        <v/>
      </c>
      <c r="I103" s="46" t="str">
        <f t="shared" si="6"/>
        <v/>
      </c>
      <c r="J103" s="177" t="str">
        <f t="shared" si="7"/>
        <v/>
      </c>
      <c r="L103" s="48"/>
    </row>
    <row r="104" spans="1:12" ht="59.25" customHeight="1" x14ac:dyDescent="0.25">
      <c r="A104" s="176"/>
      <c r="B104" s="50"/>
      <c r="C104" s="51"/>
      <c r="D104" s="51"/>
      <c r="E104" s="135"/>
      <c r="F104" s="135"/>
      <c r="G104" s="46" t="str">
        <f t="shared" si="4"/>
        <v/>
      </c>
      <c r="H104" s="46" t="str">
        <f t="shared" si="5"/>
        <v/>
      </c>
      <c r="I104" s="46" t="str">
        <f t="shared" si="6"/>
        <v/>
      </c>
      <c r="J104" s="177" t="str">
        <f t="shared" si="7"/>
        <v/>
      </c>
      <c r="L104" s="48"/>
    </row>
    <row r="105" spans="1:12" ht="59.25" customHeight="1" x14ac:dyDescent="0.25">
      <c r="A105" s="176"/>
      <c r="B105" s="50"/>
      <c r="C105" s="51"/>
      <c r="D105" s="51"/>
      <c r="E105" s="135"/>
      <c r="F105" s="135"/>
      <c r="G105" s="46" t="str">
        <f t="shared" si="4"/>
        <v/>
      </c>
      <c r="H105" s="46" t="str">
        <f t="shared" si="5"/>
        <v/>
      </c>
      <c r="I105" s="46" t="str">
        <f t="shared" si="6"/>
        <v/>
      </c>
      <c r="J105" s="177" t="str">
        <f t="shared" si="7"/>
        <v/>
      </c>
      <c r="L105" s="48"/>
    </row>
    <row r="106" spans="1:12" ht="59.25" customHeight="1" x14ac:dyDescent="0.25">
      <c r="A106" s="176"/>
      <c r="B106" s="50"/>
      <c r="C106" s="51"/>
      <c r="D106" s="51"/>
      <c r="E106" s="135"/>
      <c r="F106" s="135"/>
      <c r="G106" s="46" t="str">
        <f t="shared" si="4"/>
        <v/>
      </c>
      <c r="H106" s="46" t="str">
        <f t="shared" si="5"/>
        <v/>
      </c>
      <c r="I106" s="46" t="str">
        <f t="shared" si="6"/>
        <v/>
      </c>
      <c r="J106" s="177" t="str">
        <f t="shared" si="7"/>
        <v/>
      </c>
      <c r="L106" s="48"/>
    </row>
    <row r="107" spans="1:12" ht="59.25" customHeight="1" x14ac:dyDescent="0.25">
      <c r="A107" s="176"/>
      <c r="B107" s="50"/>
      <c r="C107" s="51"/>
      <c r="D107" s="51"/>
      <c r="E107" s="135"/>
      <c r="F107" s="135"/>
      <c r="G107" s="46" t="str">
        <f t="shared" si="4"/>
        <v/>
      </c>
      <c r="H107" s="46" t="str">
        <f t="shared" si="5"/>
        <v/>
      </c>
      <c r="I107" s="46" t="str">
        <f t="shared" si="6"/>
        <v/>
      </c>
      <c r="J107" s="177" t="str">
        <f t="shared" si="7"/>
        <v/>
      </c>
      <c r="L107" s="48"/>
    </row>
    <row r="108" spans="1:12" ht="59.25" customHeight="1" x14ac:dyDescent="0.25">
      <c r="A108" s="176"/>
      <c r="B108" s="50"/>
      <c r="C108" s="51"/>
      <c r="D108" s="51"/>
      <c r="E108" s="135"/>
      <c r="F108" s="135"/>
      <c r="G108" s="46" t="str">
        <f t="shared" si="4"/>
        <v/>
      </c>
      <c r="H108" s="46" t="str">
        <f t="shared" si="5"/>
        <v/>
      </c>
      <c r="I108" s="46" t="str">
        <f t="shared" si="6"/>
        <v/>
      </c>
      <c r="J108" s="177" t="str">
        <f t="shared" si="7"/>
        <v/>
      </c>
      <c r="L108" s="48"/>
    </row>
    <row r="109" spans="1:12" ht="59.25" customHeight="1" x14ac:dyDescent="0.25">
      <c r="A109" s="176"/>
      <c r="B109" s="50"/>
      <c r="C109" s="51"/>
      <c r="D109" s="51"/>
      <c r="E109" s="135"/>
      <c r="F109" s="135"/>
      <c r="G109" s="46" t="str">
        <f t="shared" si="4"/>
        <v/>
      </c>
      <c r="H109" s="46" t="str">
        <f t="shared" si="5"/>
        <v/>
      </c>
      <c r="I109" s="46" t="str">
        <f t="shared" si="6"/>
        <v/>
      </c>
      <c r="J109" s="177" t="str">
        <f t="shared" si="7"/>
        <v/>
      </c>
      <c r="L109" s="48"/>
    </row>
    <row r="110" spans="1:12" ht="59.25" customHeight="1" x14ac:dyDescent="0.25">
      <c r="A110" s="176"/>
      <c r="B110" s="50"/>
      <c r="C110" s="51"/>
      <c r="D110" s="51"/>
      <c r="E110" s="135"/>
      <c r="F110" s="135"/>
      <c r="G110" s="46" t="str">
        <f>IF(A110="","",IF(C110="","Angaben zu Nitrat belastetem (roten) Gebiet machen!",IF(C110="Ja","Schlagbezogene N-Obergrenze für organische &amp; organisch-mineralische Düngemittel: 170 kg Gesamt-N/a",IF(C110="Nein","Obergrenze für organische &amp; organisch-mineralische Düngemittel im Betriebsdurchschnitt: 170 kg Gesamt-N/ha/a",""))))</f>
        <v/>
      </c>
      <c r="H110" s="46" t="str">
        <f>IF(A110="","",IF(C110="","Ermittlung z.B. über GeoBox-Viewer!",IF(C110="Ja","Ermittelter N-Düngebedarf um 20 % reduzieren! Ausnahme wenn max. 160 kg N/ha/a und davon max. 80 kg N/ha/a aus mineralischen Düngern.",IF(C110="Nein","Im Fall von Kompost max. 510 kg Gesamt-N in einem Zeitraum von 3 Jahren! Achtung: Im Zuge der KOOP-Vereinbarungen max. 170 kg Gesamt-N!",""))))</f>
        <v/>
      </c>
      <c r="I110" s="46" t="str">
        <f>IF(A110="","",IF(D110="","Angabe zu Phosphor belastetem (gelben) Gebiet machen! Ermittlung z.B. über GeoBox-Viewer!",IF(OR(C110="Ja",D110="Ja"),"Beachten Sie die erhöhten Abstände zu Oberflächengewässern!",IF(OR(C110="Nein",D110="Nein"),"Hangneigungsabhängige Abstände zu Oberflächengewässern einhalten!",""))))</f>
        <v/>
      </c>
      <c r="J110" s="177" t="str">
        <f>IF(A110="","",IF(F110="","Bei einer Phosphatdüngung für Schläge &gt;1 ha und Düngegaben &gt;30 kg Phosphat/ha/a muss eine Bodenanalyse durchgeführt werden.",IF(F110&gt;20,"Wenn Phosphat &gt;20 mg/100 g Boden, dann Phosphatdüngung nur dem Entzug entsprechend, d.h.  10 kg/ha/a oder organisch 30 kg/ha innerhalb von 3 Jahren.","")))</f>
        <v/>
      </c>
      <c r="L110" s="47"/>
    </row>
    <row r="111" spans="1:12" ht="59.25" customHeight="1" x14ac:dyDescent="0.25">
      <c r="A111" s="176"/>
      <c r="B111" s="50"/>
      <c r="C111" s="51"/>
      <c r="D111" s="51"/>
      <c r="E111" s="135"/>
      <c r="F111" s="135"/>
      <c r="G111" s="46" t="str">
        <f t="shared" ref="G111:G174" si="8">IF(A111="","",IF(C111="","Angaben zu Nitrat belastetem (roten) Gebiet machen!",IF(C111="Ja","Schlagbezogene N-Obergrenze für organische &amp; organisch-mineralische Düngemittel: 170 kg Gesamt-N/a",IF(C111="Nein","Obergrenze für organische &amp; organisch-mineralische Düngemittel im Betriebsdurchschnitt: 170 kg Gesamt-N/ha/a",""))))</f>
        <v/>
      </c>
      <c r="H111" s="46" t="str">
        <f t="shared" ref="H111:H174" si="9">IF(A111="","",IF(C111="","Ermittlung z.B. über GeoBox-Viewer!",IF(C111="Ja","Ermittelter N-Düngebedarf um 20 % reduzieren! Ausnahme wenn max. 160 kg N/ha/a und davon max. 80 kg N/ha/a aus mineralischen Düngern.",IF(C111="Nein","Im Fall von Kompost max. 510 kg Gesamt-N in einem Zeitraum von 3 Jahren! Achtung: Im Zuge der KOOP-Vereinbarungen max. 170 kg Gesamt-N!",""))))</f>
        <v/>
      </c>
      <c r="I111" s="46" t="str">
        <f t="shared" ref="I111:I174" si="10">IF(A111="","",IF(D111="","Angabe zu Phosphor belastetem (gelben) Gebiet machen! Ermittlung z.B. über GeoBox-Viewer!",IF(OR(C111="Ja",D111="Ja"),"Beachten Sie die erhöhten Abstände zu Oberflächengewässern!",IF(OR(C111="Nein",D111="Nein"),"Hangneigungsabhängige Abstände zu Oberflächengewässern einhalten!",""))))</f>
        <v/>
      </c>
      <c r="J111" s="177" t="str">
        <f t="shared" ref="J111:J174" si="11">IF(A111="","",IF(F111="","Bei einer Phosphatdüngung für Schläge &gt;1 ha und Düngegaben &gt;30 kg Phosphat/ha/a muss eine Bodenanalyse durchgeführt werden.",IF(F111&gt;20,"Wenn Phosphat &gt;20 mg/100 g Boden, dann Phosphatdüngung nur dem Entzug entsprechend, d.h.  10 kg/ha/a oder organisch 30 kg/ha innerhalb von 3 Jahren.","")))</f>
        <v/>
      </c>
      <c r="L111" s="47"/>
    </row>
    <row r="112" spans="1:12" ht="59.25" customHeight="1" x14ac:dyDescent="0.25">
      <c r="A112" s="176"/>
      <c r="B112" s="50"/>
      <c r="C112" s="51"/>
      <c r="D112" s="51"/>
      <c r="E112" s="135"/>
      <c r="F112" s="135"/>
      <c r="G112" s="46" t="str">
        <f t="shared" si="8"/>
        <v/>
      </c>
      <c r="H112" s="46" t="str">
        <f t="shared" si="9"/>
        <v/>
      </c>
      <c r="I112" s="46" t="str">
        <f t="shared" si="10"/>
        <v/>
      </c>
      <c r="J112" s="177" t="str">
        <f t="shared" si="11"/>
        <v/>
      </c>
      <c r="L112" s="47"/>
    </row>
    <row r="113" spans="1:12" ht="59.25" customHeight="1" x14ac:dyDescent="0.25">
      <c r="A113" s="176"/>
      <c r="B113" s="50"/>
      <c r="C113" s="51"/>
      <c r="D113" s="51"/>
      <c r="E113" s="135"/>
      <c r="F113" s="135"/>
      <c r="G113" s="46" t="str">
        <f t="shared" si="8"/>
        <v/>
      </c>
      <c r="H113" s="46" t="str">
        <f t="shared" si="9"/>
        <v/>
      </c>
      <c r="I113" s="46" t="str">
        <f t="shared" si="10"/>
        <v/>
      </c>
      <c r="J113" s="177" t="str">
        <f t="shared" si="11"/>
        <v/>
      </c>
      <c r="L113" s="47"/>
    </row>
    <row r="114" spans="1:12" ht="59.25" customHeight="1" x14ac:dyDescent="0.25">
      <c r="A114" s="176"/>
      <c r="B114" s="50"/>
      <c r="C114" s="51"/>
      <c r="D114" s="51"/>
      <c r="E114" s="135"/>
      <c r="F114" s="135"/>
      <c r="G114" s="46" t="str">
        <f t="shared" si="8"/>
        <v/>
      </c>
      <c r="H114" s="46" t="str">
        <f t="shared" si="9"/>
        <v/>
      </c>
      <c r="I114" s="46" t="str">
        <f t="shared" si="10"/>
        <v/>
      </c>
      <c r="J114" s="177" t="str">
        <f t="shared" si="11"/>
        <v/>
      </c>
      <c r="L114" s="47"/>
    </row>
    <row r="115" spans="1:12" ht="59.25" customHeight="1" x14ac:dyDescent="0.25">
      <c r="A115" s="176"/>
      <c r="B115" s="50"/>
      <c r="C115" s="51"/>
      <c r="D115" s="51"/>
      <c r="E115" s="135"/>
      <c r="F115" s="135"/>
      <c r="G115" s="46" t="str">
        <f t="shared" si="8"/>
        <v/>
      </c>
      <c r="H115" s="46" t="str">
        <f t="shared" si="9"/>
        <v/>
      </c>
      <c r="I115" s="46" t="str">
        <f t="shared" si="10"/>
        <v/>
      </c>
      <c r="J115" s="177" t="str">
        <f t="shared" si="11"/>
        <v/>
      </c>
      <c r="L115" s="47"/>
    </row>
    <row r="116" spans="1:12" ht="59.25" customHeight="1" x14ac:dyDescent="0.25">
      <c r="A116" s="176"/>
      <c r="B116" s="50"/>
      <c r="C116" s="51"/>
      <c r="D116" s="51"/>
      <c r="E116" s="135"/>
      <c r="F116" s="135"/>
      <c r="G116" s="46" t="str">
        <f t="shared" si="8"/>
        <v/>
      </c>
      <c r="H116" s="46" t="str">
        <f t="shared" si="9"/>
        <v/>
      </c>
      <c r="I116" s="46" t="str">
        <f t="shared" si="10"/>
        <v/>
      </c>
      <c r="J116" s="177" t="str">
        <f t="shared" si="11"/>
        <v/>
      </c>
      <c r="L116" s="47"/>
    </row>
    <row r="117" spans="1:12" ht="59.25" customHeight="1" x14ac:dyDescent="0.25">
      <c r="A117" s="176"/>
      <c r="B117" s="50"/>
      <c r="C117" s="51"/>
      <c r="D117" s="51"/>
      <c r="E117" s="135"/>
      <c r="F117" s="135"/>
      <c r="G117" s="46" t="str">
        <f t="shared" si="8"/>
        <v/>
      </c>
      <c r="H117" s="46" t="str">
        <f t="shared" si="9"/>
        <v/>
      </c>
      <c r="I117" s="46" t="str">
        <f t="shared" si="10"/>
        <v/>
      </c>
      <c r="J117" s="177" t="str">
        <f t="shared" si="11"/>
        <v/>
      </c>
      <c r="L117" s="47"/>
    </row>
    <row r="118" spans="1:12" ht="59.25" customHeight="1" x14ac:dyDescent="0.25">
      <c r="A118" s="176"/>
      <c r="B118" s="50"/>
      <c r="C118" s="51"/>
      <c r="D118" s="51"/>
      <c r="E118" s="135"/>
      <c r="F118" s="135"/>
      <c r="G118" s="46" t="str">
        <f t="shared" si="8"/>
        <v/>
      </c>
      <c r="H118" s="46" t="str">
        <f t="shared" si="9"/>
        <v/>
      </c>
      <c r="I118" s="46" t="str">
        <f t="shared" si="10"/>
        <v/>
      </c>
      <c r="J118" s="177" t="str">
        <f t="shared" si="11"/>
        <v/>
      </c>
      <c r="L118" s="127"/>
    </row>
    <row r="119" spans="1:12" ht="59.25" customHeight="1" x14ac:dyDescent="0.25">
      <c r="A119" s="176"/>
      <c r="B119" s="50"/>
      <c r="C119" s="51"/>
      <c r="D119" s="51"/>
      <c r="E119" s="135"/>
      <c r="F119" s="135"/>
      <c r="G119" s="46" t="str">
        <f t="shared" si="8"/>
        <v/>
      </c>
      <c r="H119" s="46" t="str">
        <f t="shared" si="9"/>
        <v/>
      </c>
      <c r="I119" s="46" t="str">
        <f t="shared" si="10"/>
        <v/>
      </c>
      <c r="J119" s="177" t="str">
        <f t="shared" si="11"/>
        <v/>
      </c>
      <c r="L119" s="48"/>
    </row>
    <row r="120" spans="1:12" ht="59.25" customHeight="1" x14ac:dyDescent="0.25">
      <c r="A120" s="176"/>
      <c r="B120" s="50"/>
      <c r="C120" s="51"/>
      <c r="D120" s="51"/>
      <c r="E120" s="135"/>
      <c r="F120" s="135"/>
      <c r="G120" s="46" t="str">
        <f t="shared" si="8"/>
        <v/>
      </c>
      <c r="H120" s="46" t="str">
        <f t="shared" si="9"/>
        <v/>
      </c>
      <c r="I120" s="46" t="str">
        <f t="shared" si="10"/>
        <v/>
      </c>
      <c r="J120" s="177" t="str">
        <f t="shared" si="11"/>
        <v/>
      </c>
      <c r="L120" s="48"/>
    </row>
    <row r="121" spans="1:12" ht="59.25" customHeight="1" x14ac:dyDescent="0.25">
      <c r="A121" s="176"/>
      <c r="B121" s="50"/>
      <c r="C121" s="51"/>
      <c r="D121" s="51"/>
      <c r="E121" s="135"/>
      <c r="F121" s="135"/>
      <c r="G121" s="46" t="str">
        <f t="shared" si="8"/>
        <v/>
      </c>
      <c r="H121" s="46" t="str">
        <f t="shared" si="9"/>
        <v/>
      </c>
      <c r="I121" s="46" t="str">
        <f t="shared" si="10"/>
        <v/>
      </c>
      <c r="J121" s="177" t="str">
        <f t="shared" si="11"/>
        <v/>
      </c>
      <c r="L121" s="48"/>
    </row>
    <row r="122" spans="1:12" ht="59.25" customHeight="1" x14ac:dyDescent="0.25">
      <c r="A122" s="176"/>
      <c r="B122" s="50"/>
      <c r="C122" s="51"/>
      <c r="D122" s="51"/>
      <c r="E122" s="135"/>
      <c r="F122" s="135"/>
      <c r="G122" s="46" t="str">
        <f t="shared" si="8"/>
        <v/>
      </c>
      <c r="H122" s="46" t="str">
        <f t="shared" si="9"/>
        <v/>
      </c>
      <c r="I122" s="46" t="str">
        <f t="shared" si="10"/>
        <v/>
      </c>
      <c r="J122" s="177" t="str">
        <f t="shared" si="11"/>
        <v/>
      </c>
      <c r="L122" s="48"/>
    </row>
    <row r="123" spans="1:12" ht="59.25" customHeight="1" x14ac:dyDescent="0.25">
      <c r="A123" s="176"/>
      <c r="B123" s="50"/>
      <c r="C123" s="51"/>
      <c r="D123" s="51"/>
      <c r="E123" s="135"/>
      <c r="F123" s="135"/>
      <c r="G123" s="46" t="str">
        <f t="shared" si="8"/>
        <v/>
      </c>
      <c r="H123" s="46" t="str">
        <f t="shared" si="9"/>
        <v/>
      </c>
      <c r="I123" s="46" t="str">
        <f t="shared" si="10"/>
        <v/>
      </c>
      <c r="J123" s="177" t="str">
        <f t="shared" si="11"/>
        <v/>
      </c>
      <c r="L123" s="48"/>
    </row>
    <row r="124" spans="1:12" ht="59.25" customHeight="1" x14ac:dyDescent="0.25">
      <c r="A124" s="176"/>
      <c r="B124" s="50"/>
      <c r="C124" s="51"/>
      <c r="D124" s="51"/>
      <c r="E124" s="135"/>
      <c r="F124" s="135"/>
      <c r="G124" s="46" t="str">
        <f t="shared" si="8"/>
        <v/>
      </c>
      <c r="H124" s="46" t="str">
        <f t="shared" si="9"/>
        <v/>
      </c>
      <c r="I124" s="46" t="str">
        <f t="shared" si="10"/>
        <v/>
      </c>
      <c r="J124" s="177" t="str">
        <f t="shared" si="11"/>
        <v/>
      </c>
      <c r="L124" s="48"/>
    </row>
    <row r="125" spans="1:12" ht="59.25" customHeight="1" x14ac:dyDescent="0.25">
      <c r="A125" s="176"/>
      <c r="B125" s="50"/>
      <c r="C125" s="51"/>
      <c r="D125" s="51"/>
      <c r="E125" s="135"/>
      <c r="F125" s="135"/>
      <c r="G125" s="46" t="str">
        <f t="shared" si="8"/>
        <v/>
      </c>
      <c r="H125" s="46" t="str">
        <f t="shared" si="9"/>
        <v/>
      </c>
      <c r="I125" s="46" t="str">
        <f t="shared" si="10"/>
        <v/>
      </c>
      <c r="J125" s="177" t="str">
        <f t="shared" si="11"/>
        <v/>
      </c>
      <c r="L125" s="48"/>
    </row>
    <row r="126" spans="1:12" ht="59.25" customHeight="1" x14ac:dyDescent="0.25">
      <c r="A126" s="176"/>
      <c r="B126" s="50"/>
      <c r="C126" s="51"/>
      <c r="D126" s="51"/>
      <c r="E126" s="135"/>
      <c r="F126" s="135"/>
      <c r="G126" s="46" t="str">
        <f t="shared" si="8"/>
        <v/>
      </c>
      <c r="H126" s="46" t="str">
        <f t="shared" si="9"/>
        <v/>
      </c>
      <c r="I126" s="46" t="str">
        <f t="shared" si="10"/>
        <v/>
      </c>
      <c r="J126" s="177" t="str">
        <f t="shared" si="11"/>
        <v/>
      </c>
      <c r="L126" s="48"/>
    </row>
    <row r="127" spans="1:12" ht="59.25" customHeight="1" x14ac:dyDescent="0.25">
      <c r="A127" s="176"/>
      <c r="B127" s="50"/>
      <c r="C127" s="51"/>
      <c r="D127" s="51"/>
      <c r="E127" s="135"/>
      <c r="F127" s="135"/>
      <c r="G127" s="46" t="str">
        <f t="shared" si="8"/>
        <v/>
      </c>
      <c r="H127" s="46" t="str">
        <f t="shared" si="9"/>
        <v/>
      </c>
      <c r="I127" s="46" t="str">
        <f t="shared" si="10"/>
        <v/>
      </c>
      <c r="J127" s="177" t="str">
        <f t="shared" si="11"/>
        <v/>
      </c>
      <c r="L127" s="48"/>
    </row>
    <row r="128" spans="1:12" ht="59.25" customHeight="1" x14ac:dyDescent="0.25">
      <c r="A128" s="176"/>
      <c r="B128" s="50"/>
      <c r="C128" s="51"/>
      <c r="D128" s="51"/>
      <c r="E128" s="135"/>
      <c r="F128" s="135"/>
      <c r="G128" s="46" t="str">
        <f t="shared" si="8"/>
        <v/>
      </c>
      <c r="H128" s="46" t="str">
        <f t="shared" si="9"/>
        <v/>
      </c>
      <c r="I128" s="46" t="str">
        <f t="shared" si="10"/>
        <v/>
      </c>
      <c r="J128" s="177" t="str">
        <f t="shared" si="11"/>
        <v/>
      </c>
      <c r="L128" s="48"/>
    </row>
    <row r="129" spans="1:12" ht="59.25" customHeight="1" x14ac:dyDescent="0.25">
      <c r="A129" s="176"/>
      <c r="B129" s="50"/>
      <c r="C129" s="51"/>
      <c r="D129" s="51"/>
      <c r="E129" s="135"/>
      <c r="F129" s="135"/>
      <c r="G129" s="46" t="str">
        <f t="shared" si="8"/>
        <v/>
      </c>
      <c r="H129" s="46" t="str">
        <f t="shared" si="9"/>
        <v/>
      </c>
      <c r="I129" s="46" t="str">
        <f t="shared" si="10"/>
        <v/>
      </c>
      <c r="J129" s="177" t="str">
        <f t="shared" si="11"/>
        <v/>
      </c>
      <c r="L129" s="48"/>
    </row>
    <row r="130" spans="1:12" ht="59.25" customHeight="1" x14ac:dyDescent="0.25">
      <c r="A130" s="176"/>
      <c r="B130" s="50"/>
      <c r="C130" s="51"/>
      <c r="D130" s="51"/>
      <c r="E130" s="135"/>
      <c r="F130" s="135"/>
      <c r="G130" s="46" t="str">
        <f t="shared" si="8"/>
        <v/>
      </c>
      <c r="H130" s="46" t="str">
        <f t="shared" si="9"/>
        <v/>
      </c>
      <c r="I130" s="46" t="str">
        <f t="shared" si="10"/>
        <v/>
      </c>
      <c r="J130" s="177" t="str">
        <f t="shared" si="11"/>
        <v/>
      </c>
      <c r="L130" s="48"/>
    </row>
    <row r="131" spans="1:12" ht="59.25" customHeight="1" x14ac:dyDescent="0.25">
      <c r="A131" s="176"/>
      <c r="B131" s="50"/>
      <c r="C131" s="51"/>
      <c r="D131" s="51"/>
      <c r="E131" s="135"/>
      <c r="F131" s="135"/>
      <c r="G131" s="46" t="str">
        <f t="shared" si="8"/>
        <v/>
      </c>
      <c r="H131" s="46" t="str">
        <f t="shared" si="9"/>
        <v/>
      </c>
      <c r="I131" s="46" t="str">
        <f t="shared" si="10"/>
        <v/>
      </c>
      <c r="J131" s="177" t="str">
        <f t="shared" si="11"/>
        <v/>
      </c>
      <c r="L131" s="48"/>
    </row>
    <row r="132" spans="1:12" ht="59.25" customHeight="1" x14ac:dyDescent="0.25">
      <c r="A132" s="176"/>
      <c r="B132" s="50"/>
      <c r="C132" s="51"/>
      <c r="D132" s="51"/>
      <c r="E132" s="135"/>
      <c r="F132" s="135"/>
      <c r="G132" s="46" t="str">
        <f t="shared" si="8"/>
        <v/>
      </c>
      <c r="H132" s="46" t="str">
        <f t="shared" si="9"/>
        <v/>
      </c>
      <c r="I132" s="46" t="str">
        <f t="shared" si="10"/>
        <v/>
      </c>
      <c r="J132" s="177" t="str">
        <f t="shared" si="11"/>
        <v/>
      </c>
      <c r="L132" s="48"/>
    </row>
    <row r="133" spans="1:12" ht="59.25" customHeight="1" x14ac:dyDescent="0.25">
      <c r="A133" s="176"/>
      <c r="B133" s="50"/>
      <c r="C133" s="51"/>
      <c r="D133" s="51"/>
      <c r="E133" s="135"/>
      <c r="F133" s="135"/>
      <c r="G133" s="46" t="str">
        <f t="shared" si="8"/>
        <v/>
      </c>
      <c r="H133" s="46" t="str">
        <f t="shared" si="9"/>
        <v/>
      </c>
      <c r="I133" s="46" t="str">
        <f t="shared" si="10"/>
        <v/>
      </c>
      <c r="J133" s="177" t="str">
        <f t="shared" si="11"/>
        <v/>
      </c>
      <c r="L133" s="48"/>
    </row>
    <row r="134" spans="1:12" ht="59.25" customHeight="1" x14ac:dyDescent="0.25">
      <c r="A134" s="176"/>
      <c r="B134" s="50"/>
      <c r="C134" s="51"/>
      <c r="D134" s="51"/>
      <c r="E134" s="135"/>
      <c r="F134" s="135"/>
      <c r="G134" s="46" t="str">
        <f t="shared" si="8"/>
        <v/>
      </c>
      <c r="H134" s="46" t="str">
        <f t="shared" si="9"/>
        <v/>
      </c>
      <c r="I134" s="46" t="str">
        <f t="shared" si="10"/>
        <v/>
      </c>
      <c r="J134" s="177" t="str">
        <f t="shared" si="11"/>
        <v/>
      </c>
      <c r="L134" s="48"/>
    </row>
    <row r="135" spans="1:12" ht="59.25" customHeight="1" x14ac:dyDescent="0.25">
      <c r="A135" s="176"/>
      <c r="B135" s="50"/>
      <c r="C135" s="51"/>
      <c r="D135" s="51"/>
      <c r="E135" s="135"/>
      <c r="F135" s="135"/>
      <c r="G135" s="46" t="str">
        <f t="shared" si="8"/>
        <v/>
      </c>
      <c r="H135" s="46" t="str">
        <f t="shared" si="9"/>
        <v/>
      </c>
      <c r="I135" s="46" t="str">
        <f t="shared" si="10"/>
        <v/>
      </c>
      <c r="J135" s="177" t="str">
        <f t="shared" si="11"/>
        <v/>
      </c>
      <c r="L135" s="48"/>
    </row>
    <row r="136" spans="1:12" ht="59.25" customHeight="1" x14ac:dyDescent="0.25">
      <c r="A136" s="176"/>
      <c r="B136" s="50"/>
      <c r="C136" s="51"/>
      <c r="D136" s="51"/>
      <c r="E136" s="135"/>
      <c r="F136" s="135"/>
      <c r="G136" s="46" t="str">
        <f t="shared" si="8"/>
        <v/>
      </c>
      <c r="H136" s="46" t="str">
        <f t="shared" si="9"/>
        <v/>
      </c>
      <c r="I136" s="46" t="str">
        <f t="shared" si="10"/>
        <v/>
      </c>
      <c r="J136" s="177" t="str">
        <f t="shared" si="11"/>
        <v/>
      </c>
      <c r="L136" s="48"/>
    </row>
    <row r="137" spans="1:12" ht="59.25" customHeight="1" x14ac:dyDescent="0.25">
      <c r="A137" s="176"/>
      <c r="B137" s="50"/>
      <c r="C137" s="51"/>
      <c r="D137" s="51"/>
      <c r="E137" s="135"/>
      <c r="F137" s="135"/>
      <c r="G137" s="46" t="str">
        <f t="shared" si="8"/>
        <v/>
      </c>
      <c r="H137" s="46" t="str">
        <f t="shared" si="9"/>
        <v/>
      </c>
      <c r="I137" s="46" t="str">
        <f t="shared" si="10"/>
        <v/>
      </c>
      <c r="J137" s="177" t="str">
        <f t="shared" si="11"/>
        <v/>
      </c>
      <c r="L137" s="48"/>
    </row>
    <row r="138" spans="1:12" ht="59.25" customHeight="1" x14ac:dyDescent="0.25">
      <c r="A138" s="176"/>
      <c r="B138" s="50"/>
      <c r="C138" s="51"/>
      <c r="D138" s="51"/>
      <c r="E138" s="135"/>
      <c r="F138" s="135"/>
      <c r="G138" s="46" t="str">
        <f t="shared" si="8"/>
        <v/>
      </c>
      <c r="H138" s="46" t="str">
        <f t="shared" si="9"/>
        <v/>
      </c>
      <c r="I138" s="46" t="str">
        <f t="shared" si="10"/>
        <v/>
      </c>
      <c r="J138" s="177" t="str">
        <f t="shared" si="11"/>
        <v/>
      </c>
      <c r="L138" s="48"/>
    </row>
    <row r="139" spans="1:12" ht="59.25" customHeight="1" x14ac:dyDescent="0.25">
      <c r="A139" s="176"/>
      <c r="B139" s="50"/>
      <c r="C139" s="51"/>
      <c r="D139" s="51"/>
      <c r="E139" s="135"/>
      <c r="F139" s="135"/>
      <c r="G139" s="46" t="str">
        <f t="shared" si="8"/>
        <v/>
      </c>
      <c r="H139" s="46" t="str">
        <f t="shared" si="9"/>
        <v/>
      </c>
      <c r="I139" s="46" t="str">
        <f t="shared" si="10"/>
        <v/>
      </c>
      <c r="J139" s="177" t="str">
        <f t="shared" si="11"/>
        <v/>
      </c>
      <c r="L139" s="48"/>
    </row>
    <row r="140" spans="1:12" ht="59.25" customHeight="1" x14ac:dyDescent="0.25">
      <c r="A140" s="176"/>
      <c r="B140" s="50"/>
      <c r="C140" s="51"/>
      <c r="D140" s="51"/>
      <c r="E140" s="135"/>
      <c r="F140" s="135"/>
      <c r="G140" s="46" t="str">
        <f t="shared" si="8"/>
        <v/>
      </c>
      <c r="H140" s="46" t="str">
        <f t="shared" si="9"/>
        <v/>
      </c>
      <c r="I140" s="46" t="str">
        <f t="shared" si="10"/>
        <v/>
      </c>
      <c r="J140" s="177" t="str">
        <f t="shared" si="11"/>
        <v/>
      </c>
      <c r="L140" s="48"/>
    </row>
    <row r="141" spans="1:12" ht="59.25" customHeight="1" x14ac:dyDescent="0.25">
      <c r="A141" s="176"/>
      <c r="B141" s="50"/>
      <c r="C141" s="51"/>
      <c r="D141" s="51"/>
      <c r="E141" s="135"/>
      <c r="F141" s="135"/>
      <c r="G141" s="46" t="str">
        <f t="shared" si="8"/>
        <v/>
      </c>
      <c r="H141" s="46" t="str">
        <f t="shared" si="9"/>
        <v/>
      </c>
      <c r="I141" s="46" t="str">
        <f t="shared" si="10"/>
        <v/>
      </c>
      <c r="J141" s="177" t="str">
        <f t="shared" si="11"/>
        <v/>
      </c>
      <c r="L141" s="48"/>
    </row>
    <row r="142" spans="1:12" ht="59.25" customHeight="1" x14ac:dyDescent="0.25">
      <c r="A142" s="176"/>
      <c r="B142" s="50"/>
      <c r="C142" s="51"/>
      <c r="D142" s="51"/>
      <c r="E142" s="135"/>
      <c r="F142" s="135"/>
      <c r="G142" s="46" t="str">
        <f t="shared" si="8"/>
        <v/>
      </c>
      <c r="H142" s="46" t="str">
        <f t="shared" si="9"/>
        <v/>
      </c>
      <c r="I142" s="46" t="str">
        <f t="shared" si="10"/>
        <v/>
      </c>
      <c r="J142" s="177" t="str">
        <f t="shared" si="11"/>
        <v/>
      </c>
      <c r="L142" s="48"/>
    </row>
    <row r="143" spans="1:12" ht="59.25" customHeight="1" x14ac:dyDescent="0.25">
      <c r="A143" s="176"/>
      <c r="B143" s="50"/>
      <c r="C143" s="51"/>
      <c r="D143" s="51"/>
      <c r="E143" s="135"/>
      <c r="F143" s="135"/>
      <c r="G143" s="46" t="str">
        <f t="shared" si="8"/>
        <v/>
      </c>
      <c r="H143" s="46" t="str">
        <f t="shared" si="9"/>
        <v/>
      </c>
      <c r="I143" s="46" t="str">
        <f t="shared" si="10"/>
        <v/>
      </c>
      <c r="J143" s="177" t="str">
        <f t="shared" si="11"/>
        <v/>
      </c>
      <c r="L143" s="48"/>
    </row>
    <row r="144" spans="1:12" ht="59.25" customHeight="1" x14ac:dyDescent="0.25">
      <c r="A144" s="176"/>
      <c r="B144" s="50"/>
      <c r="C144" s="51"/>
      <c r="D144" s="51"/>
      <c r="E144" s="135"/>
      <c r="F144" s="135"/>
      <c r="G144" s="46" t="str">
        <f t="shared" si="8"/>
        <v/>
      </c>
      <c r="H144" s="46" t="str">
        <f t="shared" si="9"/>
        <v/>
      </c>
      <c r="I144" s="46" t="str">
        <f t="shared" si="10"/>
        <v/>
      </c>
      <c r="J144" s="177" t="str">
        <f t="shared" si="11"/>
        <v/>
      </c>
      <c r="L144" s="48"/>
    </row>
    <row r="145" spans="1:12" ht="59.25" customHeight="1" x14ac:dyDescent="0.25">
      <c r="A145" s="176"/>
      <c r="B145" s="50"/>
      <c r="C145" s="51"/>
      <c r="D145" s="51"/>
      <c r="E145" s="135"/>
      <c r="F145" s="135"/>
      <c r="G145" s="46" t="str">
        <f t="shared" si="8"/>
        <v/>
      </c>
      <c r="H145" s="46" t="str">
        <f t="shared" si="9"/>
        <v/>
      </c>
      <c r="I145" s="46" t="str">
        <f t="shared" si="10"/>
        <v/>
      </c>
      <c r="J145" s="177" t="str">
        <f t="shared" si="11"/>
        <v/>
      </c>
      <c r="L145" s="48"/>
    </row>
    <row r="146" spans="1:12" ht="59.25" customHeight="1" x14ac:dyDescent="0.25">
      <c r="A146" s="176"/>
      <c r="B146" s="50"/>
      <c r="C146" s="51"/>
      <c r="D146" s="51"/>
      <c r="E146" s="135"/>
      <c r="F146" s="135"/>
      <c r="G146" s="46" t="str">
        <f t="shared" si="8"/>
        <v/>
      </c>
      <c r="H146" s="46" t="str">
        <f t="shared" si="9"/>
        <v/>
      </c>
      <c r="I146" s="46" t="str">
        <f t="shared" si="10"/>
        <v/>
      </c>
      <c r="J146" s="177" t="str">
        <f t="shared" si="11"/>
        <v/>
      </c>
      <c r="L146" s="48"/>
    </row>
    <row r="147" spans="1:12" ht="59.25" customHeight="1" x14ac:dyDescent="0.25">
      <c r="A147" s="176"/>
      <c r="B147" s="50"/>
      <c r="C147" s="51"/>
      <c r="D147" s="51"/>
      <c r="E147" s="135"/>
      <c r="F147" s="135"/>
      <c r="G147" s="46" t="str">
        <f t="shared" si="8"/>
        <v/>
      </c>
      <c r="H147" s="46" t="str">
        <f t="shared" si="9"/>
        <v/>
      </c>
      <c r="I147" s="46" t="str">
        <f t="shared" si="10"/>
        <v/>
      </c>
      <c r="J147" s="177" t="str">
        <f t="shared" si="11"/>
        <v/>
      </c>
      <c r="L147" s="48"/>
    </row>
    <row r="148" spans="1:12" ht="59.25" customHeight="1" x14ac:dyDescent="0.25">
      <c r="A148" s="176"/>
      <c r="B148" s="50"/>
      <c r="C148" s="51"/>
      <c r="D148" s="51"/>
      <c r="E148" s="135"/>
      <c r="F148" s="135"/>
      <c r="G148" s="46" t="str">
        <f t="shared" si="8"/>
        <v/>
      </c>
      <c r="H148" s="46" t="str">
        <f t="shared" si="9"/>
        <v/>
      </c>
      <c r="I148" s="46" t="str">
        <f t="shared" si="10"/>
        <v/>
      </c>
      <c r="J148" s="177" t="str">
        <f t="shared" si="11"/>
        <v/>
      </c>
      <c r="L148" s="48"/>
    </row>
    <row r="149" spans="1:12" ht="59.25" customHeight="1" x14ac:dyDescent="0.25">
      <c r="A149" s="176"/>
      <c r="B149" s="50"/>
      <c r="C149" s="51"/>
      <c r="D149" s="51"/>
      <c r="E149" s="135"/>
      <c r="F149" s="135"/>
      <c r="G149" s="46" t="str">
        <f t="shared" si="8"/>
        <v/>
      </c>
      <c r="H149" s="46" t="str">
        <f t="shared" si="9"/>
        <v/>
      </c>
      <c r="I149" s="46" t="str">
        <f t="shared" si="10"/>
        <v/>
      </c>
      <c r="J149" s="177" t="str">
        <f t="shared" si="11"/>
        <v/>
      </c>
      <c r="L149" s="48"/>
    </row>
    <row r="150" spans="1:12" ht="59.25" customHeight="1" x14ac:dyDescent="0.25">
      <c r="A150" s="176"/>
      <c r="B150" s="50"/>
      <c r="C150" s="51"/>
      <c r="D150" s="51"/>
      <c r="E150" s="135"/>
      <c r="F150" s="135"/>
      <c r="G150" s="46" t="str">
        <f t="shared" si="8"/>
        <v/>
      </c>
      <c r="H150" s="46" t="str">
        <f t="shared" si="9"/>
        <v/>
      </c>
      <c r="I150" s="46" t="str">
        <f t="shared" si="10"/>
        <v/>
      </c>
      <c r="J150" s="177" t="str">
        <f t="shared" si="11"/>
        <v/>
      </c>
      <c r="L150" s="48"/>
    </row>
    <row r="151" spans="1:12" ht="59.25" customHeight="1" x14ac:dyDescent="0.25">
      <c r="A151" s="176"/>
      <c r="B151" s="50"/>
      <c r="C151" s="51"/>
      <c r="D151" s="51"/>
      <c r="E151" s="135"/>
      <c r="F151" s="135"/>
      <c r="G151" s="46" t="str">
        <f t="shared" si="8"/>
        <v/>
      </c>
      <c r="H151" s="46" t="str">
        <f t="shared" si="9"/>
        <v/>
      </c>
      <c r="I151" s="46" t="str">
        <f t="shared" si="10"/>
        <v/>
      </c>
      <c r="J151" s="177" t="str">
        <f t="shared" si="11"/>
        <v/>
      </c>
      <c r="L151" s="48"/>
    </row>
    <row r="152" spans="1:12" ht="59.25" customHeight="1" x14ac:dyDescent="0.25">
      <c r="A152" s="176"/>
      <c r="B152" s="50"/>
      <c r="C152" s="51"/>
      <c r="D152" s="51"/>
      <c r="E152" s="135"/>
      <c r="F152" s="135"/>
      <c r="G152" s="46" t="str">
        <f t="shared" si="8"/>
        <v/>
      </c>
      <c r="H152" s="46" t="str">
        <f t="shared" si="9"/>
        <v/>
      </c>
      <c r="I152" s="46" t="str">
        <f t="shared" si="10"/>
        <v/>
      </c>
      <c r="J152" s="177" t="str">
        <f t="shared" si="11"/>
        <v/>
      </c>
      <c r="L152" s="48"/>
    </row>
    <row r="153" spans="1:12" ht="59.25" customHeight="1" x14ac:dyDescent="0.25">
      <c r="A153" s="176"/>
      <c r="B153" s="50"/>
      <c r="C153" s="51"/>
      <c r="D153" s="51"/>
      <c r="E153" s="135"/>
      <c r="F153" s="135"/>
      <c r="G153" s="46" t="str">
        <f t="shared" si="8"/>
        <v/>
      </c>
      <c r="H153" s="46" t="str">
        <f t="shared" si="9"/>
        <v/>
      </c>
      <c r="I153" s="46" t="str">
        <f t="shared" si="10"/>
        <v/>
      </c>
      <c r="J153" s="177" t="str">
        <f t="shared" si="11"/>
        <v/>
      </c>
      <c r="L153" s="48"/>
    </row>
    <row r="154" spans="1:12" ht="59.25" customHeight="1" x14ac:dyDescent="0.25">
      <c r="A154" s="176"/>
      <c r="B154" s="50"/>
      <c r="C154" s="51"/>
      <c r="D154" s="51"/>
      <c r="E154" s="135"/>
      <c r="F154" s="135"/>
      <c r="G154" s="46" t="str">
        <f t="shared" si="8"/>
        <v/>
      </c>
      <c r="H154" s="46" t="str">
        <f t="shared" si="9"/>
        <v/>
      </c>
      <c r="I154" s="46" t="str">
        <f t="shared" si="10"/>
        <v/>
      </c>
      <c r="J154" s="177" t="str">
        <f t="shared" si="11"/>
        <v/>
      </c>
      <c r="L154" s="48"/>
    </row>
    <row r="155" spans="1:12" ht="59.25" customHeight="1" x14ac:dyDescent="0.25">
      <c r="A155" s="176"/>
      <c r="B155" s="50"/>
      <c r="C155" s="51"/>
      <c r="D155" s="51"/>
      <c r="E155" s="135"/>
      <c r="F155" s="135"/>
      <c r="G155" s="46" t="str">
        <f t="shared" si="8"/>
        <v/>
      </c>
      <c r="H155" s="46" t="str">
        <f t="shared" si="9"/>
        <v/>
      </c>
      <c r="I155" s="46" t="str">
        <f t="shared" si="10"/>
        <v/>
      </c>
      <c r="J155" s="177" t="str">
        <f t="shared" si="11"/>
        <v/>
      </c>
      <c r="L155" s="48"/>
    </row>
    <row r="156" spans="1:12" ht="59.25" customHeight="1" x14ac:dyDescent="0.25">
      <c r="A156" s="176"/>
      <c r="B156" s="50"/>
      <c r="C156" s="51"/>
      <c r="D156" s="51"/>
      <c r="E156" s="135"/>
      <c r="F156" s="135"/>
      <c r="G156" s="46" t="str">
        <f t="shared" si="8"/>
        <v/>
      </c>
      <c r="H156" s="46" t="str">
        <f t="shared" si="9"/>
        <v/>
      </c>
      <c r="I156" s="46" t="str">
        <f t="shared" si="10"/>
        <v/>
      </c>
      <c r="J156" s="177" t="str">
        <f t="shared" si="11"/>
        <v/>
      </c>
      <c r="L156" s="48"/>
    </row>
    <row r="157" spans="1:12" ht="59.25" customHeight="1" x14ac:dyDescent="0.25">
      <c r="A157" s="176"/>
      <c r="B157" s="50"/>
      <c r="C157" s="51"/>
      <c r="D157" s="51"/>
      <c r="E157" s="135"/>
      <c r="F157" s="135"/>
      <c r="G157" s="46" t="str">
        <f t="shared" si="8"/>
        <v/>
      </c>
      <c r="H157" s="46" t="str">
        <f t="shared" si="9"/>
        <v/>
      </c>
      <c r="I157" s="46" t="str">
        <f t="shared" si="10"/>
        <v/>
      </c>
      <c r="J157" s="177" t="str">
        <f t="shared" si="11"/>
        <v/>
      </c>
      <c r="L157" s="48"/>
    </row>
    <row r="158" spans="1:12" ht="59.25" customHeight="1" x14ac:dyDescent="0.25">
      <c r="A158" s="176"/>
      <c r="B158" s="50"/>
      <c r="C158" s="51"/>
      <c r="D158" s="51"/>
      <c r="E158" s="135"/>
      <c r="F158" s="135"/>
      <c r="G158" s="46" t="str">
        <f t="shared" si="8"/>
        <v/>
      </c>
      <c r="H158" s="46" t="str">
        <f t="shared" si="9"/>
        <v/>
      </c>
      <c r="I158" s="46" t="str">
        <f t="shared" si="10"/>
        <v/>
      </c>
      <c r="J158" s="177" t="str">
        <f t="shared" si="11"/>
        <v/>
      </c>
      <c r="L158" s="48"/>
    </row>
    <row r="159" spans="1:12" ht="59.25" customHeight="1" x14ac:dyDescent="0.25">
      <c r="A159" s="176"/>
      <c r="B159" s="50"/>
      <c r="C159" s="51"/>
      <c r="D159" s="51"/>
      <c r="E159" s="135"/>
      <c r="F159" s="135"/>
      <c r="G159" s="46" t="str">
        <f t="shared" si="8"/>
        <v/>
      </c>
      <c r="H159" s="46" t="str">
        <f t="shared" si="9"/>
        <v/>
      </c>
      <c r="I159" s="46" t="str">
        <f t="shared" si="10"/>
        <v/>
      </c>
      <c r="J159" s="177" t="str">
        <f t="shared" si="11"/>
        <v/>
      </c>
      <c r="L159" s="48"/>
    </row>
    <row r="160" spans="1:12" ht="59.25" customHeight="1" x14ac:dyDescent="0.25">
      <c r="A160" s="176"/>
      <c r="B160" s="50"/>
      <c r="C160" s="51"/>
      <c r="D160" s="51"/>
      <c r="E160" s="135"/>
      <c r="F160" s="135"/>
      <c r="G160" s="46" t="str">
        <f t="shared" si="8"/>
        <v/>
      </c>
      <c r="H160" s="46" t="str">
        <f t="shared" si="9"/>
        <v/>
      </c>
      <c r="I160" s="46" t="str">
        <f t="shared" si="10"/>
        <v/>
      </c>
      <c r="J160" s="177" t="str">
        <f t="shared" si="11"/>
        <v/>
      </c>
      <c r="L160" s="48"/>
    </row>
    <row r="161" spans="1:12" ht="59.25" customHeight="1" x14ac:dyDescent="0.25">
      <c r="A161" s="176"/>
      <c r="B161" s="50"/>
      <c r="C161" s="51"/>
      <c r="D161" s="51"/>
      <c r="E161" s="135"/>
      <c r="F161" s="135"/>
      <c r="G161" s="46" t="str">
        <f t="shared" si="8"/>
        <v/>
      </c>
      <c r="H161" s="46" t="str">
        <f t="shared" si="9"/>
        <v/>
      </c>
      <c r="I161" s="46" t="str">
        <f t="shared" si="10"/>
        <v/>
      </c>
      <c r="J161" s="177" t="str">
        <f t="shared" si="11"/>
        <v/>
      </c>
      <c r="L161" s="48"/>
    </row>
    <row r="162" spans="1:12" ht="59.25" customHeight="1" x14ac:dyDescent="0.25">
      <c r="A162" s="176"/>
      <c r="B162" s="50"/>
      <c r="C162" s="51"/>
      <c r="D162" s="51"/>
      <c r="E162" s="135"/>
      <c r="F162" s="135"/>
      <c r="G162" s="46" t="str">
        <f t="shared" si="8"/>
        <v/>
      </c>
      <c r="H162" s="46" t="str">
        <f t="shared" si="9"/>
        <v/>
      </c>
      <c r="I162" s="46" t="str">
        <f t="shared" si="10"/>
        <v/>
      </c>
      <c r="J162" s="177" t="str">
        <f t="shared" si="11"/>
        <v/>
      </c>
      <c r="L162" s="48"/>
    </row>
    <row r="163" spans="1:12" ht="59.25" customHeight="1" x14ac:dyDescent="0.25">
      <c r="A163" s="176"/>
      <c r="B163" s="50"/>
      <c r="C163" s="51"/>
      <c r="D163" s="51"/>
      <c r="E163" s="135"/>
      <c r="F163" s="135"/>
      <c r="G163" s="46" t="str">
        <f t="shared" si="8"/>
        <v/>
      </c>
      <c r="H163" s="46" t="str">
        <f t="shared" si="9"/>
        <v/>
      </c>
      <c r="I163" s="46" t="str">
        <f t="shared" si="10"/>
        <v/>
      </c>
      <c r="J163" s="177" t="str">
        <f t="shared" si="11"/>
        <v/>
      </c>
      <c r="L163" s="48"/>
    </row>
    <row r="164" spans="1:12" ht="59.25" customHeight="1" x14ac:dyDescent="0.25">
      <c r="A164" s="176"/>
      <c r="B164" s="50"/>
      <c r="C164" s="51"/>
      <c r="D164" s="51"/>
      <c r="E164" s="135"/>
      <c r="F164" s="135"/>
      <c r="G164" s="46" t="str">
        <f t="shared" si="8"/>
        <v/>
      </c>
      <c r="H164" s="46" t="str">
        <f t="shared" si="9"/>
        <v/>
      </c>
      <c r="I164" s="46" t="str">
        <f t="shared" si="10"/>
        <v/>
      </c>
      <c r="J164" s="177" t="str">
        <f t="shared" si="11"/>
        <v/>
      </c>
      <c r="L164" s="48"/>
    </row>
    <row r="165" spans="1:12" ht="59.25" customHeight="1" x14ac:dyDescent="0.25">
      <c r="A165" s="176"/>
      <c r="B165" s="50"/>
      <c r="C165" s="51"/>
      <c r="D165" s="51"/>
      <c r="E165" s="135"/>
      <c r="F165" s="135"/>
      <c r="G165" s="46" t="str">
        <f t="shared" si="8"/>
        <v/>
      </c>
      <c r="H165" s="46" t="str">
        <f t="shared" si="9"/>
        <v/>
      </c>
      <c r="I165" s="46" t="str">
        <f t="shared" si="10"/>
        <v/>
      </c>
      <c r="J165" s="177" t="str">
        <f t="shared" si="11"/>
        <v/>
      </c>
      <c r="L165" s="48"/>
    </row>
    <row r="166" spans="1:12" ht="59.25" customHeight="1" x14ac:dyDescent="0.25">
      <c r="A166" s="176"/>
      <c r="B166" s="50"/>
      <c r="C166" s="51"/>
      <c r="D166" s="51"/>
      <c r="E166" s="135"/>
      <c r="F166" s="135"/>
      <c r="G166" s="46" t="str">
        <f t="shared" si="8"/>
        <v/>
      </c>
      <c r="H166" s="46" t="str">
        <f t="shared" si="9"/>
        <v/>
      </c>
      <c r="I166" s="46" t="str">
        <f t="shared" si="10"/>
        <v/>
      </c>
      <c r="J166" s="177" t="str">
        <f t="shared" si="11"/>
        <v/>
      </c>
      <c r="L166" s="48"/>
    </row>
    <row r="167" spans="1:12" ht="59.25" customHeight="1" x14ac:dyDescent="0.25">
      <c r="A167" s="176"/>
      <c r="B167" s="50"/>
      <c r="C167" s="51"/>
      <c r="D167" s="51"/>
      <c r="E167" s="135"/>
      <c r="F167" s="135"/>
      <c r="G167" s="46" t="str">
        <f t="shared" si="8"/>
        <v/>
      </c>
      <c r="H167" s="46" t="str">
        <f t="shared" si="9"/>
        <v/>
      </c>
      <c r="I167" s="46" t="str">
        <f t="shared" si="10"/>
        <v/>
      </c>
      <c r="J167" s="177" t="str">
        <f t="shared" si="11"/>
        <v/>
      </c>
      <c r="L167" s="48"/>
    </row>
    <row r="168" spans="1:12" ht="59.25" customHeight="1" x14ac:dyDescent="0.25">
      <c r="A168" s="176"/>
      <c r="B168" s="50"/>
      <c r="C168" s="51"/>
      <c r="D168" s="51"/>
      <c r="E168" s="135"/>
      <c r="F168" s="135"/>
      <c r="G168" s="46" t="str">
        <f t="shared" si="8"/>
        <v/>
      </c>
      <c r="H168" s="46" t="str">
        <f t="shared" si="9"/>
        <v/>
      </c>
      <c r="I168" s="46" t="str">
        <f t="shared" si="10"/>
        <v/>
      </c>
      <c r="J168" s="177" t="str">
        <f t="shared" si="11"/>
        <v/>
      </c>
      <c r="L168" s="48"/>
    </row>
    <row r="169" spans="1:12" ht="59.25" customHeight="1" x14ac:dyDescent="0.25">
      <c r="A169" s="176"/>
      <c r="B169" s="50"/>
      <c r="C169" s="51"/>
      <c r="D169" s="51"/>
      <c r="E169" s="135"/>
      <c r="F169" s="135"/>
      <c r="G169" s="46" t="str">
        <f t="shared" si="8"/>
        <v/>
      </c>
      <c r="H169" s="46" t="str">
        <f t="shared" si="9"/>
        <v/>
      </c>
      <c r="I169" s="46" t="str">
        <f t="shared" si="10"/>
        <v/>
      </c>
      <c r="J169" s="177" t="str">
        <f t="shared" si="11"/>
        <v/>
      </c>
      <c r="L169" s="48"/>
    </row>
    <row r="170" spans="1:12" ht="59.25" customHeight="1" x14ac:dyDescent="0.25">
      <c r="A170" s="176"/>
      <c r="B170" s="50"/>
      <c r="C170" s="51"/>
      <c r="D170" s="51"/>
      <c r="E170" s="135"/>
      <c r="F170" s="135"/>
      <c r="G170" s="46" t="str">
        <f t="shared" si="8"/>
        <v/>
      </c>
      <c r="H170" s="46" t="str">
        <f t="shared" si="9"/>
        <v/>
      </c>
      <c r="I170" s="46" t="str">
        <f t="shared" si="10"/>
        <v/>
      </c>
      <c r="J170" s="177" t="str">
        <f t="shared" si="11"/>
        <v/>
      </c>
      <c r="L170" s="48"/>
    </row>
    <row r="171" spans="1:12" ht="59.25" customHeight="1" x14ac:dyDescent="0.25">
      <c r="A171" s="176"/>
      <c r="B171" s="50"/>
      <c r="C171" s="51"/>
      <c r="D171" s="51"/>
      <c r="E171" s="135"/>
      <c r="F171" s="135"/>
      <c r="G171" s="46" t="str">
        <f t="shared" si="8"/>
        <v/>
      </c>
      <c r="H171" s="46" t="str">
        <f t="shared" si="9"/>
        <v/>
      </c>
      <c r="I171" s="46" t="str">
        <f t="shared" si="10"/>
        <v/>
      </c>
      <c r="J171" s="177" t="str">
        <f t="shared" si="11"/>
        <v/>
      </c>
      <c r="L171" s="48"/>
    </row>
    <row r="172" spans="1:12" ht="59.25" customHeight="1" x14ac:dyDescent="0.25">
      <c r="A172" s="176"/>
      <c r="B172" s="50"/>
      <c r="C172" s="51"/>
      <c r="D172" s="51"/>
      <c r="E172" s="135"/>
      <c r="F172" s="135"/>
      <c r="G172" s="46" t="str">
        <f t="shared" si="8"/>
        <v/>
      </c>
      <c r="H172" s="46" t="str">
        <f t="shared" si="9"/>
        <v/>
      </c>
      <c r="I172" s="46" t="str">
        <f t="shared" si="10"/>
        <v/>
      </c>
      <c r="J172" s="177" t="str">
        <f t="shared" si="11"/>
        <v/>
      </c>
      <c r="L172" s="48"/>
    </row>
    <row r="173" spans="1:12" ht="59.25" customHeight="1" x14ac:dyDescent="0.25">
      <c r="A173" s="176"/>
      <c r="B173" s="50"/>
      <c r="C173" s="51"/>
      <c r="D173" s="51"/>
      <c r="E173" s="135"/>
      <c r="F173" s="135"/>
      <c r="G173" s="46" t="str">
        <f t="shared" si="8"/>
        <v/>
      </c>
      <c r="H173" s="46" t="str">
        <f t="shared" si="9"/>
        <v/>
      </c>
      <c r="I173" s="46" t="str">
        <f t="shared" si="10"/>
        <v/>
      </c>
      <c r="J173" s="177" t="str">
        <f t="shared" si="11"/>
        <v/>
      </c>
      <c r="L173" s="48"/>
    </row>
    <row r="174" spans="1:12" ht="59.25" customHeight="1" x14ac:dyDescent="0.25">
      <c r="A174" s="176"/>
      <c r="B174" s="50"/>
      <c r="C174" s="51"/>
      <c r="D174" s="51"/>
      <c r="E174" s="135"/>
      <c r="F174" s="135"/>
      <c r="G174" s="46" t="str">
        <f t="shared" si="8"/>
        <v/>
      </c>
      <c r="H174" s="46" t="str">
        <f t="shared" si="9"/>
        <v/>
      </c>
      <c r="I174" s="46" t="str">
        <f t="shared" si="10"/>
        <v/>
      </c>
      <c r="J174" s="177" t="str">
        <f t="shared" si="11"/>
        <v/>
      </c>
      <c r="L174" s="48"/>
    </row>
    <row r="175" spans="1:12" ht="59.25" customHeight="1" x14ac:dyDescent="0.25">
      <c r="A175" s="176"/>
      <c r="B175" s="50"/>
      <c r="C175" s="51"/>
      <c r="D175" s="51"/>
      <c r="E175" s="135"/>
      <c r="F175" s="135"/>
      <c r="G175" s="46" t="str">
        <f t="shared" ref="G175:G207" si="12">IF(A175="","",IF(C175="","Angaben zu Nitrat belastetem (roten) Gebiet machen!",IF(C175="Ja","Schlagbezogene N-Obergrenze für organische &amp; organisch-mineralische Düngemittel: 170 kg Gesamt-N/a",IF(C175="Nein","Obergrenze für organische &amp; organisch-mineralische Düngemittel im Betriebsdurchschnitt: 170 kg Gesamt-N/ha/a",""))))</f>
        <v/>
      </c>
      <c r="H175" s="46" t="str">
        <f t="shared" ref="H175:H207" si="13">IF(A175="","",IF(C175="","Ermittlung z.B. über GeoBox-Viewer!",IF(C175="Ja","Ermittelter N-Düngebedarf um 20 % reduzieren! Ausnahme wenn max. 160 kg N/ha/a und davon max. 80 kg N/ha/a aus mineralischen Düngern.",IF(C175="Nein","Im Fall von Kompost max. 510 kg Gesamt-N in einem Zeitraum von 3 Jahren! Achtung: Im Zuge der KOOP-Vereinbarungen max. 170 kg Gesamt-N!",""))))</f>
        <v/>
      </c>
      <c r="I175" s="46" t="str">
        <f t="shared" ref="I175:I207" si="14">IF(A175="","",IF(D175="","Angabe zu Phosphor belastetem (gelben) Gebiet machen! Ermittlung z.B. über GeoBox-Viewer!",IF(OR(C175="Ja",D175="Ja"),"Beachten Sie die erhöhten Abstände zu Oberflächengewässern!",IF(OR(C175="Nein",D175="Nein"),"Hangneigungsabhängige Abstände zu Oberflächengewässern einhalten!",""))))</f>
        <v/>
      </c>
      <c r="J175" s="177" t="str">
        <f t="shared" ref="J175:J207" si="15">IF(A175="","",IF(F175="","Bei einer Phosphatdüngung für Schläge &gt;1 ha und Düngegaben &gt;30 kg Phosphat/ha/a muss eine Bodenanalyse durchgeführt werden.",IF(F175&gt;20,"Wenn Phosphat &gt;20 mg/100 g Boden, dann Phosphatdüngung nur dem Entzug entsprechend, d.h.  10 kg/ha/a oder organisch 30 kg/ha innerhalb von 3 Jahren.","")))</f>
        <v/>
      </c>
      <c r="L175" s="48"/>
    </row>
    <row r="176" spans="1:12" ht="59.25" customHeight="1" x14ac:dyDescent="0.25">
      <c r="A176" s="176"/>
      <c r="B176" s="50"/>
      <c r="C176" s="51"/>
      <c r="D176" s="51"/>
      <c r="E176" s="135"/>
      <c r="F176" s="135"/>
      <c r="G176" s="46" t="str">
        <f t="shared" si="12"/>
        <v/>
      </c>
      <c r="H176" s="46" t="str">
        <f t="shared" si="13"/>
        <v/>
      </c>
      <c r="I176" s="46" t="str">
        <f t="shared" si="14"/>
        <v/>
      </c>
      <c r="J176" s="177" t="str">
        <f t="shared" si="15"/>
        <v/>
      </c>
      <c r="L176" s="48"/>
    </row>
    <row r="177" spans="1:12" ht="59.25" customHeight="1" x14ac:dyDescent="0.25">
      <c r="A177" s="176"/>
      <c r="B177" s="50"/>
      <c r="C177" s="51"/>
      <c r="D177" s="51"/>
      <c r="E177" s="135"/>
      <c r="F177" s="135"/>
      <c r="G177" s="46" t="str">
        <f t="shared" si="12"/>
        <v/>
      </c>
      <c r="H177" s="46" t="str">
        <f t="shared" si="13"/>
        <v/>
      </c>
      <c r="I177" s="46" t="str">
        <f t="shared" si="14"/>
        <v/>
      </c>
      <c r="J177" s="177" t="str">
        <f t="shared" si="15"/>
        <v/>
      </c>
      <c r="L177" s="48"/>
    </row>
    <row r="178" spans="1:12" ht="59.25" customHeight="1" x14ac:dyDescent="0.25">
      <c r="A178" s="176"/>
      <c r="B178" s="50"/>
      <c r="C178" s="51"/>
      <c r="D178" s="51"/>
      <c r="E178" s="135"/>
      <c r="F178" s="135"/>
      <c r="G178" s="46" t="str">
        <f t="shared" si="12"/>
        <v/>
      </c>
      <c r="H178" s="46" t="str">
        <f t="shared" si="13"/>
        <v/>
      </c>
      <c r="I178" s="46" t="str">
        <f t="shared" si="14"/>
        <v/>
      </c>
      <c r="J178" s="177" t="str">
        <f t="shared" si="15"/>
        <v/>
      </c>
      <c r="L178" s="48"/>
    </row>
    <row r="179" spans="1:12" ht="59.25" customHeight="1" x14ac:dyDescent="0.25">
      <c r="A179" s="176"/>
      <c r="B179" s="50"/>
      <c r="C179" s="51"/>
      <c r="D179" s="51"/>
      <c r="E179" s="135"/>
      <c r="F179" s="135"/>
      <c r="G179" s="46" t="str">
        <f t="shared" si="12"/>
        <v/>
      </c>
      <c r="H179" s="46" t="str">
        <f t="shared" si="13"/>
        <v/>
      </c>
      <c r="I179" s="46" t="str">
        <f t="shared" si="14"/>
        <v/>
      </c>
      <c r="J179" s="177" t="str">
        <f t="shared" si="15"/>
        <v/>
      </c>
      <c r="L179" s="48"/>
    </row>
    <row r="180" spans="1:12" ht="59.25" customHeight="1" x14ac:dyDescent="0.25">
      <c r="A180" s="176"/>
      <c r="B180" s="50"/>
      <c r="C180" s="51"/>
      <c r="D180" s="51"/>
      <c r="E180" s="135"/>
      <c r="F180" s="135"/>
      <c r="G180" s="46" t="str">
        <f t="shared" si="12"/>
        <v/>
      </c>
      <c r="H180" s="46" t="str">
        <f t="shared" si="13"/>
        <v/>
      </c>
      <c r="I180" s="46" t="str">
        <f t="shared" si="14"/>
        <v/>
      </c>
      <c r="J180" s="177" t="str">
        <f t="shared" si="15"/>
        <v/>
      </c>
      <c r="L180" s="48"/>
    </row>
    <row r="181" spans="1:12" ht="59.25" customHeight="1" x14ac:dyDescent="0.25">
      <c r="A181" s="176"/>
      <c r="B181" s="50"/>
      <c r="C181" s="51"/>
      <c r="D181" s="51"/>
      <c r="E181" s="135"/>
      <c r="F181" s="135"/>
      <c r="G181" s="46" t="str">
        <f t="shared" si="12"/>
        <v/>
      </c>
      <c r="H181" s="46" t="str">
        <f t="shared" si="13"/>
        <v/>
      </c>
      <c r="I181" s="46" t="str">
        <f t="shared" si="14"/>
        <v/>
      </c>
      <c r="J181" s="177" t="str">
        <f t="shared" si="15"/>
        <v/>
      </c>
      <c r="L181" s="48"/>
    </row>
    <row r="182" spans="1:12" ht="59.25" customHeight="1" x14ac:dyDescent="0.25">
      <c r="A182" s="176"/>
      <c r="B182" s="50"/>
      <c r="C182" s="51"/>
      <c r="D182" s="51"/>
      <c r="E182" s="135"/>
      <c r="F182" s="135"/>
      <c r="G182" s="46" t="str">
        <f t="shared" si="12"/>
        <v/>
      </c>
      <c r="H182" s="46" t="str">
        <f t="shared" si="13"/>
        <v/>
      </c>
      <c r="I182" s="46" t="str">
        <f t="shared" si="14"/>
        <v/>
      </c>
      <c r="J182" s="177" t="str">
        <f t="shared" si="15"/>
        <v/>
      </c>
      <c r="L182" s="48"/>
    </row>
    <row r="183" spans="1:12" ht="59.25" customHeight="1" x14ac:dyDescent="0.25">
      <c r="A183" s="176"/>
      <c r="B183" s="50"/>
      <c r="C183" s="51"/>
      <c r="D183" s="51"/>
      <c r="E183" s="135"/>
      <c r="F183" s="135"/>
      <c r="G183" s="46" t="str">
        <f t="shared" si="12"/>
        <v/>
      </c>
      <c r="H183" s="46" t="str">
        <f t="shared" si="13"/>
        <v/>
      </c>
      <c r="I183" s="46" t="str">
        <f t="shared" si="14"/>
        <v/>
      </c>
      <c r="J183" s="177" t="str">
        <f t="shared" si="15"/>
        <v/>
      </c>
      <c r="L183" s="48"/>
    </row>
    <row r="184" spans="1:12" ht="59.25" customHeight="1" x14ac:dyDescent="0.25">
      <c r="A184" s="176"/>
      <c r="B184" s="50"/>
      <c r="C184" s="51"/>
      <c r="D184" s="51"/>
      <c r="E184" s="135"/>
      <c r="F184" s="135"/>
      <c r="G184" s="46" t="str">
        <f t="shared" si="12"/>
        <v/>
      </c>
      <c r="H184" s="46" t="str">
        <f t="shared" si="13"/>
        <v/>
      </c>
      <c r="I184" s="46" t="str">
        <f t="shared" si="14"/>
        <v/>
      </c>
      <c r="J184" s="177" t="str">
        <f t="shared" si="15"/>
        <v/>
      </c>
      <c r="L184" s="48"/>
    </row>
    <row r="185" spans="1:12" ht="59.25" customHeight="1" x14ac:dyDescent="0.25">
      <c r="A185" s="176"/>
      <c r="B185" s="50"/>
      <c r="C185" s="51"/>
      <c r="D185" s="51"/>
      <c r="E185" s="135"/>
      <c r="F185" s="135"/>
      <c r="G185" s="46" t="str">
        <f t="shared" si="12"/>
        <v/>
      </c>
      <c r="H185" s="46" t="str">
        <f t="shared" si="13"/>
        <v/>
      </c>
      <c r="I185" s="46" t="str">
        <f t="shared" si="14"/>
        <v/>
      </c>
      <c r="J185" s="177" t="str">
        <f t="shared" si="15"/>
        <v/>
      </c>
      <c r="L185" s="48"/>
    </row>
    <row r="186" spans="1:12" ht="59.25" customHeight="1" x14ac:dyDescent="0.25">
      <c r="A186" s="176"/>
      <c r="B186" s="50"/>
      <c r="C186" s="51"/>
      <c r="D186" s="51"/>
      <c r="E186" s="135"/>
      <c r="F186" s="135"/>
      <c r="G186" s="46" t="str">
        <f t="shared" si="12"/>
        <v/>
      </c>
      <c r="H186" s="46" t="str">
        <f t="shared" si="13"/>
        <v/>
      </c>
      <c r="I186" s="46" t="str">
        <f t="shared" si="14"/>
        <v/>
      </c>
      <c r="J186" s="177" t="str">
        <f t="shared" si="15"/>
        <v/>
      </c>
      <c r="L186" s="48"/>
    </row>
    <row r="187" spans="1:12" ht="59.25" customHeight="1" x14ac:dyDescent="0.25">
      <c r="A187" s="176"/>
      <c r="B187" s="50"/>
      <c r="C187" s="51"/>
      <c r="D187" s="51"/>
      <c r="E187" s="135"/>
      <c r="F187" s="135"/>
      <c r="G187" s="46" t="str">
        <f t="shared" si="12"/>
        <v/>
      </c>
      <c r="H187" s="46" t="str">
        <f t="shared" si="13"/>
        <v/>
      </c>
      <c r="I187" s="46" t="str">
        <f t="shared" si="14"/>
        <v/>
      </c>
      <c r="J187" s="177" t="str">
        <f t="shared" si="15"/>
        <v/>
      </c>
      <c r="L187" s="48"/>
    </row>
    <row r="188" spans="1:12" ht="59.25" customHeight="1" x14ac:dyDescent="0.25">
      <c r="A188" s="176"/>
      <c r="B188" s="50"/>
      <c r="C188" s="51"/>
      <c r="D188" s="51"/>
      <c r="E188" s="135"/>
      <c r="F188" s="135"/>
      <c r="G188" s="46" t="str">
        <f t="shared" si="12"/>
        <v/>
      </c>
      <c r="H188" s="46" t="str">
        <f t="shared" si="13"/>
        <v/>
      </c>
      <c r="I188" s="46" t="str">
        <f t="shared" si="14"/>
        <v/>
      </c>
      <c r="J188" s="177" t="str">
        <f t="shared" si="15"/>
        <v/>
      </c>
      <c r="L188" s="48"/>
    </row>
    <row r="189" spans="1:12" ht="59.25" customHeight="1" x14ac:dyDescent="0.25">
      <c r="A189" s="176"/>
      <c r="B189" s="50"/>
      <c r="C189" s="51"/>
      <c r="D189" s="51"/>
      <c r="E189" s="135"/>
      <c r="F189" s="135"/>
      <c r="G189" s="46" t="str">
        <f t="shared" si="12"/>
        <v/>
      </c>
      <c r="H189" s="46" t="str">
        <f t="shared" si="13"/>
        <v/>
      </c>
      <c r="I189" s="46" t="str">
        <f t="shared" si="14"/>
        <v/>
      </c>
      <c r="J189" s="177" t="str">
        <f t="shared" si="15"/>
        <v/>
      </c>
      <c r="L189" s="48"/>
    </row>
    <row r="190" spans="1:12" ht="59.25" customHeight="1" x14ac:dyDescent="0.25">
      <c r="A190" s="176"/>
      <c r="B190" s="50"/>
      <c r="C190" s="51"/>
      <c r="D190" s="51"/>
      <c r="E190" s="135"/>
      <c r="F190" s="135"/>
      <c r="G190" s="46" t="str">
        <f t="shared" si="12"/>
        <v/>
      </c>
      <c r="H190" s="46" t="str">
        <f t="shared" si="13"/>
        <v/>
      </c>
      <c r="I190" s="46" t="str">
        <f t="shared" si="14"/>
        <v/>
      </c>
      <c r="J190" s="177" t="str">
        <f t="shared" si="15"/>
        <v/>
      </c>
      <c r="L190" s="48"/>
    </row>
    <row r="191" spans="1:12" ht="59.25" customHeight="1" x14ac:dyDescent="0.25">
      <c r="A191" s="176"/>
      <c r="B191" s="50"/>
      <c r="C191" s="51"/>
      <c r="D191" s="51"/>
      <c r="E191" s="135"/>
      <c r="F191" s="135"/>
      <c r="G191" s="46" t="str">
        <f t="shared" si="12"/>
        <v/>
      </c>
      <c r="H191" s="46" t="str">
        <f t="shared" si="13"/>
        <v/>
      </c>
      <c r="I191" s="46" t="str">
        <f t="shared" si="14"/>
        <v/>
      </c>
      <c r="J191" s="177" t="str">
        <f t="shared" si="15"/>
        <v/>
      </c>
      <c r="L191" s="48"/>
    </row>
    <row r="192" spans="1:12" ht="59.25" customHeight="1" x14ac:dyDescent="0.25">
      <c r="A192" s="176"/>
      <c r="B192" s="50"/>
      <c r="C192" s="51"/>
      <c r="D192" s="51"/>
      <c r="E192" s="135"/>
      <c r="F192" s="135"/>
      <c r="G192" s="46" t="str">
        <f t="shared" si="12"/>
        <v/>
      </c>
      <c r="H192" s="46" t="str">
        <f t="shared" si="13"/>
        <v/>
      </c>
      <c r="I192" s="46" t="str">
        <f t="shared" si="14"/>
        <v/>
      </c>
      <c r="J192" s="177" t="str">
        <f t="shared" si="15"/>
        <v/>
      </c>
      <c r="L192" s="48"/>
    </row>
    <row r="193" spans="1:12" ht="59.25" customHeight="1" x14ac:dyDescent="0.25">
      <c r="A193" s="176"/>
      <c r="B193" s="50"/>
      <c r="C193" s="51"/>
      <c r="D193" s="51"/>
      <c r="E193" s="135"/>
      <c r="F193" s="135"/>
      <c r="G193" s="46" t="str">
        <f t="shared" si="12"/>
        <v/>
      </c>
      <c r="H193" s="46" t="str">
        <f t="shared" si="13"/>
        <v/>
      </c>
      <c r="I193" s="46" t="str">
        <f t="shared" si="14"/>
        <v/>
      </c>
      <c r="J193" s="177" t="str">
        <f t="shared" si="15"/>
        <v/>
      </c>
      <c r="L193" s="48"/>
    </row>
    <row r="194" spans="1:12" ht="59.25" customHeight="1" x14ac:dyDescent="0.25">
      <c r="A194" s="176"/>
      <c r="B194" s="50"/>
      <c r="C194" s="51"/>
      <c r="D194" s="51"/>
      <c r="E194" s="135"/>
      <c r="F194" s="135"/>
      <c r="G194" s="46" t="str">
        <f t="shared" si="12"/>
        <v/>
      </c>
      <c r="H194" s="46" t="str">
        <f t="shared" si="13"/>
        <v/>
      </c>
      <c r="I194" s="46" t="str">
        <f t="shared" si="14"/>
        <v/>
      </c>
      <c r="J194" s="177" t="str">
        <f t="shared" si="15"/>
        <v/>
      </c>
      <c r="L194" s="48"/>
    </row>
    <row r="195" spans="1:12" ht="59.25" customHeight="1" x14ac:dyDescent="0.25">
      <c r="A195" s="176"/>
      <c r="B195" s="50"/>
      <c r="C195" s="51"/>
      <c r="D195" s="51"/>
      <c r="E195" s="135"/>
      <c r="F195" s="135"/>
      <c r="G195" s="46" t="str">
        <f t="shared" si="12"/>
        <v/>
      </c>
      <c r="H195" s="46" t="str">
        <f t="shared" si="13"/>
        <v/>
      </c>
      <c r="I195" s="46" t="str">
        <f t="shared" si="14"/>
        <v/>
      </c>
      <c r="J195" s="177" t="str">
        <f t="shared" si="15"/>
        <v/>
      </c>
      <c r="L195" s="48"/>
    </row>
    <row r="196" spans="1:12" ht="59.25" customHeight="1" x14ac:dyDescent="0.25">
      <c r="A196" s="176"/>
      <c r="B196" s="50"/>
      <c r="C196" s="51"/>
      <c r="D196" s="51"/>
      <c r="E196" s="135"/>
      <c r="F196" s="135"/>
      <c r="G196" s="46" t="str">
        <f t="shared" si="12"/>
        <v/>
      </c>
      <c r="H196" s="46" t="str">
        <f t="shared" si="13"/>
        <v/>
      </c>
      <c r="I196" s="46" t="str">
        <f t="shared" si="14"/>
        <v/>
      </c>
      <c r="J196" s="177" t="str">
        <f t="shared" si="15"/>
        <v/>
      </c>
      <c r="L196" s="48"/>
    </row>
    <row r="197" spans="1:12" ht="59.25" customHeight="1" x14ac:dyDescent="0.25">
      <c r="A197" s="176"/>
      <c r="B197" s="50"/>
      <c r="C197" s="51"/>
      <c r="D197" s="51"/>
      <c r="E197" s="135"/>
      <c r="F197" s="135"/>
      <c r="G197" s="46" t="str">
        <f t="shared" si="12"/>
        <v/>
      </c>
      <c r="H197" s="46" t="str">
        <f t="shared" si="13"/>
        <v/>
      </c>
      <c r="I197" s="46" t="str">
        <f t="shared" si="14"/>
        <v/>
      </c>
      <c r="J197" s="177" t="str">
        <f t="shared" si="15"/>
        <v/>
      </c>
      <c r="L197" s="48"/>
    </row>
    <row r="198" spans="1:12" ht="59.25" customHeight="1" x14ac:dyDescent="0.25">
      <c r="A198" s="176"/>
      <c r="B198" s="50"/>
      <c r="C198" s="51"/>
      <c r="D198" s="51"/>
      <c r="E198" s="135"/>
      <c r="F198" s="135"/>
      <c r="G198" s="46" t="str">
        <f t="shared" si="12"/>
        <v/>
      </c>
      <c r="H198" s="46" t="str">
        <f t="shared" si="13"/>
        <v/>
      </c>
      <c r="I198" s="46" t="str">
        <f t="shared" si="14"/>
        <v/>
      </c>
      <c r="J198" s="177" t="str">
        <f t="shared" si="15"/>
        <v/>
      </c>
      <c r="L198" s="48"/>
    </row>
    <row r="199" spans="1:12" ht="59.25" customHeight="1" x14ac:dyDescent="0.25">
      <c r="A199" s="176"/>
      <c r="B199" s="50"/>
      <c r="C199" s="51"/>
      <c r="D199" s="51"/>
      <c r="E199" s="135"/>
      <c r="F199" s="135"/>
      <c r="G199" s="46" t="str">
        <f t="shared" si="12"/>
        <v/>
      </c>
      <c r="H199" s="46" t="str">
        <f t="shared" si="13"/>
        <v/>
      </c>
      <c r="I199" s="46" t="str">
        <f t="shared" si="14"/>
        <v/>
      </c>
      <c r="J199" s="177" t="str">
        <f t="shared" si="15"/>
        <v/>
      </c>
      <c r="L199" s="48"/>
    </row>
    <row r="200" spans="1:12" ht="59.25" customHeight="1" x14ac:dyDescent="0.25">
      <c r="A200" s="176"/>
      <c r="B200" s="50"/>
      <c r="C200" s="51"/>
      <c r="D200" s="51"/>
      <c r="E200" s="135"/>
      <c r="F200" s="135"/>
      <c r="G200" s="46" t="str">
        <f t="shared" si="12"/>
        <v/>
      </c>
      <c r="H200" s="46" t="str">
        <f t="shared" si="13"/>
        <v/>
      </c>
      <c r="I200" s="46" t="str">
        <f t="shared" si="14"/>
        <v/>
      </c>
      <c r="J200" s="177" t="str">
        <f t="shared" si="15"/>
        <v/>
      </c>
      <c r="L200" s="48"/>
    </row>
    <row r="201" spans="1:12" ht="59.25" customHeight="1" x14ac:dyDescent="0.25">
      <c r="A201" s="176"/>
      <c r="B201" s="50"/>
      <c r="C201" s="51"/>
      <c r="D201" s="51"/>
      <c r="E201" s="135"/>
      <c r="F201" s="135"/>
      <c r="G201" s="46" t="str">
        <f t="shared" si="12"/>
        <v/>
      </c>
      <c r="H201" s="46" t="str">
        <f t="shared" si="13"/>
        <v/>
      </c>
      <c r="I201" s="46" t="str">
        <f t="shared" si="14"/>
        <v/>
      </c>
      <c r="J201" s="177" t="str">
        <f t="shared" si="15"/>
        <v/>
      </c>
      <c r="L201" s="48"/>
    </row>
    <row r="202" spans="1:12" ht="59.25" customHeight="1" x14ac:dyDescent="0.25">
      <c r="A202" s="176"/>
      <c r="B202" s="50"/>
      <c r="C202" s="51"/>
      <c r="D202" s="51"/>
      <c r="E202" s="135"/>
      <c r="F202" s="135"/>
      <c r="G202" s="46" t="str">
        <f t="shared" si="12"/>
        <v/>
      </c>
      <c r="H202" s="46" t="str">
        <f t="shared" si="13"/>
        <v/>
      </c>
      <c r="I202" s="46" t="str">
        <f t="shared" si="14"/>
        <v/>
      </c>
      <c r="J202" s="177" t="str">
        <f t="shared" si="15"/>
        <v/>
      </c>
      <c r="L202" s="48"/>
    </row>
    <row r="203" spans="1:12" ht="59.25" customHeight="1" x14ac:dyDescent="0.25">
      <c r="A203" s="176"/>
      <c r="B203" s="50"/>
      <c r="C203" s="51"/>
      <c r="D203" s="51"/>
      <c r="E203" s="135"/>
      <c r="F203" s="135"/>
      <c r="G203" s="46" t="str">
        <f t="shared" si="12"/>
        <v/>
      </c>
      <c r="H203" s="46" t="str">
        <f t="shared" si="13"/>
        <v/>
      </c>
      <c r="I203" s="46" t="str">
        <f t="shared" si="14"/>
        <v/>
      </c>
      <c r="J203" s="177" t="str">
        <f t="shared" si="15"/>
        <v/>
      </c>
      <c r="L203" s="48"/>
    </row>
    <row r="204" spans="1:12" ht="59.25" customHeight="1" x14ac:dyDescent="0.25">
      <c r="A204" s="176"/>
      <c r="B204" s="50"/>
      <c r="C204" s="51"/>
      <c r="D204" s="51"/>
      <c r="E204" s="135"/>
      <c r="F204" s="135"/>
      <c r="G204" s="46" t="str">
        <f t="shared" si="12"/>
        <v/>
      </c>
      <c r="H204" s="46" t="str">
        <f t="shared" si="13"/>
        <v/>
      </c>
      <c r="I204" s="46" t="str">
        <f t="shared" si="14"/>
        <v/>
      </c>
      <c r="J204" s="177" t="str">
        <f t="shared" si="15"/>
        <v/>
      </c>
      <c r="L204" s="48"/>
    </row>
    <row r="205" spans="1:12" ht="59.25" customHeight="1" x14ac:dyDescent="0.25">
      <c r="A205" s="176"/>
      <c r="B205" s="50"/>
      <c r="C205" s="51"/>
      <c r="D205" s="51"/>
      <c r="E205" s="135"/>
      <c r="F205" s="135"/>
      <c r="G205" s="46" t="str">
        <f t="shared" si="12"/>
        <v/>
      </c>
      <c r="H205" s="46" t="str">
        <f t="shared" si="13"/>
        <v/>
      </c>
      <c r="I205" s="46" t="str">
        <f t="shared" si="14"/>
        <v/>
      </c>
      <c r="J205" s="177" t="str">
        <f t="shared" si="15"/>
        <v/>
      </c>
      <c r="L205" s="48"/>
    </row>
    <row r="206" spans="1:12" ht="59.25" customHeight="1" x14ac:dyDescent="0.25">
      <c r="A206" s="176"/>
      <c r="B206" s="50"/>
      <c r="C206" s="51"/>
      <c r="D206" s="51"/>
      <c r="E206" s="135"/>
      <c r="F206" s="135"/>
      <c r="G206" s="46" t="str">
        <f t="shared" si="12"/>
        <v/>
      </c>
      <c r="H206" s="46" t="str">
        <f t="shared" si="13"/>
        <v/>
      </c>
      <c r="I206" s="46" t="str">
        <f t="shared" si="14"/>
        <v/>
      </c>
      <c r="J206" s="177" t="str">
        <f t="shared" si="15"/>
        <v/>
      </c>
      <c r="L206" s="48"/>
    </row>
    <row r="207" spans="1:12" ht="59.25" customHeight="1" x14ac:dyDescent="0.25">
      <c r="A207" s="176"/>
      <c r="B207" s="50"/>
      <c r="C207" s="51"/>
      <c r="D207" s="51"/>
      <c r="E207" s="135"/>
      <c r="F207" s="135"/>
      <c r="G207" s="46" t="str">
        <f t="shared" si="12"/>
        <v/>
      </c>
      <c r="H207" s="46" t="str">
        <f t="shared" si="13"/>
        <v/>
      </c>
      <c r="I207" s="46" t="str">
        <f t="shared" si="14"/>
        <v/>
      </c>
      <c r="J207" s="177" t="str">
        <f t="shared" si="15"/>
        <v/>
      </c>
      <c r="L207" s="48"/>
    </row>
    <row r="208" spans="1:12" ht="59.25" customHeight="1" thickBot="1" x14ac:dyDescent="0.3">
      <c r="A208" s="178"/>
      <c r="B208" s="179"/>
      <c r="C208" s="180"/>
      <c r="D208" s="180"/>
      <c r="E208" s="181"/>
      <c r="F208" s="181"/>
      <c r="G208" s="182" t="str">
        <f t="shared" si="4"/>
        <v/>
      </c>
      <c r="H208" s="182" t="str">
        <f t="shared" si="5"/>
        <v/>
      </c>
      <c r="I208" s="182" t="str">
        <f t="shared" si="6"/>
        <v/>
      </c>
      <c r="J208" s="183" t="str">
        <f t="shared" si="7"/>
        <v/>
      </c>
      <c r="L208" s="48"/>
    </row>
  </sheetData>
  <sheetProtection algorithmName="SHA-512" hashValue="TFfJjeEzM2WyPuwb/8QagtiFEjcStzWZPflIUSniQZEN+iugPr5N3loi/gEYUxGLR2aoXtVn+dL+YnSlpjJ3KQ==" saltValue="D6cvRClhkVv9qw0GgDcusw==" spinCount="100000" sheet="1" objects="1" selectLockedCells="1"/>
  <mergeCells count="9">
    <mergeCell ref="A3:J3"/>
    <mergeCell ref="A4:J4"/>
    <mergeCell ref="A1:J2"/>
    <mergeCell ref="G11:J11"/>
    <mergeCell ref="B5:J5"/>
    <mergeCell ref="B6:J6"/>
    <mergeCell ref="B7:J7"/>
    <mergeCell ref="B8:J8"/>
    <mergeCell ref="B9:J9"/>
  </mergeCells>
  <phoneticPr fontId="25" type="noConversion"/>
  <conditionalFormatting sqref="G12:G109 G208">
    <cfRule type="containsText" dxfId="117" priority="24" operator="containsText" text="Angaben zu Nitrat belastetem (roten) Gebiet machen!">
      <formula>NOT(ISERROR(SEARCH("Angaben zu Nitrat belastetem (roten) Gebiet machen!",G12)))</formula>
    </cfRule>
  </conditionalFormatting>
  <conditionalFormatting sqref="G12:G109 G208">
    <cfRule type="containsText" dxfId="116" priority="21" operator="containsText" text="Schlagbezogene N-Obergrenze für organische &amp; organisch-mineralische Düngemittel: 170 kg Gesamt-N/a">
      <formula>NOT(ISERROR(SEARCH("Schlagbezogene N-Obergrenze für organische &amp; organisch-mineralische Düngemittel: 170 kg Gesamt-N/a",G12)))</formula>
    </cfRule>
    <cfRule type="containsText" dxfId="115" priority="22" operator="containsText" text="Obergrenze für organische &amp; organisch-mineralische Düngemittel im Betriebsdurchschnitt: 170 kg Gesamt-N/ha/a">
      <formula>NOT(ISERROR(SEARCH("Obergrenze für organische &amp; organisch-mineralische Düngemittel im Betriebsdurchschnitt: 170 kg Gesamt-N/ha/a",G12)))</formula>
    </cfRule>
  </conditionalFormatting>
  <conditionalFormatting sqref="H12:H109 H208">
    <cfRule type="containsText" dxfId="114" priority="18" operator="containsText" text="Im Fall von Kompost max. 510 kg Gesamt-N in einem Zeitraum von 3 Jahren! Achtung: Im Zuge der KOOP-Vereinbarungen max. 170 kg Gesamt-N!">
      <formula>NOT(ISERROR(SEARCH("Im Fall von Kompost max. 510 kg Gesamt-N in einem Zeitraum von 3 Jahren! Achtung: Im Zuge der KOOP-Vereinbarungen max. 170 kg Gesamt-N!",H12)))</formula>
    </cfRule>
    <cfRule type="containsText" dxfId="113" priority="19" operator="containsText" text="Ermittelter N-Düngebedarf um 20 % reduzieren! Ausnahme wenn max. 160 kg N/ha/a und davon max. 80 kg N/ha/a aus mineralischen Düngern.">
      <formula>NOT(ISERROR(SEARCH("Ermittelter N-Düngebedarf um 20 % reduzieren! Ausnahme wenn max. 160 kg N/ha/a und davon max. 80 kg N/ha/a aus mineralischen Düngern.",H12)))</formula>
    </cfRule>
    <cfRule type="containsText" dxfId="112" priority="20" operator="containsText" text="Ermittlung z.B. über GeoBox-Viewer!">
      <formula>NOT(ISERROR(SEARCH("Ermittlung z.B. über GeoBox-Viewer!",H12)))</formula>
    </cfRule>
  </conditionalFormatting>
  <conditionalFormatting sqref="I12:I109 I208">
    <cfRule type="containsText" dxfId="111" priority="15" operator="containsText" text="Hangneigungsabhängige Abstände zu Oberflächengewässern einhalten!">
      <formula>NOT(ISERROR(SEARCH("Hangneigungsabhängige Abstände zu Oberflächengewässern einhalten!",I12)))</formula>
    </cfRule>
    <cfRule type="containsText" dxfId="110" priority="16" operator="containsText" text="Beachten Sie die erhöhten Abstände zu Oberflächengewässern!">
      <formula>NOT(ISERROR(SEARCH("Beachten Sie die erhöhten Abstände zu Oberflächengewässern!",I12)))</formula>
    </cfRule>
    <cfRule type="containsText" dxfId="109" priority="17" operator="containsText" text="Angabe zu Phosphor belastetem (gelben) Gebiet machen! Ermittlung z.B. über GeoBox-Viewer!">
      <formula>NOT(ISERROR(SEARCH("Angabe zu Phosphor belastetem (gelben) Gebiet machen! Ermittlung z.B. über GeoBox-Viewer!",I12)))</formula>
    </cfRule>
  </conditionalFormatting>
  <conditionalFormatting sqref="J12:J109 J208">
    <cfRule type="containsText" dxfId="108" priority="14" operator="containsText" text="Bei einer Phosphatdüngung für Schläge &gt;1 ha und Düngegaben &gt;30 kg Phosphat/ha/a muss eine Bodenanalyse durchgeführt werden.">
      <formula>NOT(ISERROR(SEARCH("Bei einer Phosphatdüngung für Schläge &gt;1 ha und Düngegaben &gt;30 kg Phosphat/ha/a muss eine Bodenanalyse durchgeführt werden.",J12)))</formula>
    </cfRule>
  </conditionalFormatting>
  <conditionalFormatting sqref="J12:J109 J208">
    <cfRule type="containsText" dxfId="107" priority="12" operator="containsText" text="Wenn Phosphat &gt;20 mg/100 g Boden, dann Phosphatdüngung nur dem Entzug entsprechend, d.h.  10 kg/ha/a oder organisch 30 kg/ha innerhalb von 3 Jahren.">
      <formula>NOT(ISERROR(SEARCH("Wenn Phosphat &gt;20 mg/100 g Boden, dann Phosphatdüngung nur dem Entzug entsprechend, d.h.  10 kg/ha/a oder organisch 30 kg/ha innerhalb von 3 Jahren.",J12)))</formula>
    </cfRule>
  </conditionalFormatting>
  <conditionalFormatting sqref="G110:G207">
    <cfRule type="containsText" dxfId="106" priority="11" operator="containsText" text="Angaben zu Nitrat belastetem (roten) Gebiet machen!">
      <formula>NOT(ISERROR(SEARCH("Angaben zu Nitrat belastetem (roten) Gebiet machen!",G110)))</formula>
    </cfRule>
  </conditionalFormatting>
  <conditionalFormatting sqref="G110:G207">
    <cfRule type="containsText" dxfId="105" priority="9" operator="containsText" text="Schlagbezogene N-Obergrenze für organische &amp; organisch-mineralische Düngemittel: 170 kg Gesamt-N/a">
      <formula>NOT(ISERROR(SEARCH("Schlagbezogene N-Obergrenze für organische &amp; organisch-mineralische Düngemittel: 170 kg Gesamt-N/a",G110)))</formula>
    </cfRule>
    <cfRule type="containsText" dxfId="104" priority="10" operator="containsText" text="Obergrenze für organische &amp; organisch-mineralische Düngemittel im Betriebsdurchschnitt: 170 kg Gesamt-N/ha/a">
      <formula>NOT(ISERROR(SEARCH("Obergrenze für organische &amp; organisch-mineralische Düngemittel im Betriebsdurchschnitt: 170 kg Gesamt-N/ha/a",G110)))</formula>
    </cfRule>
  </conditionalFormatting>
  <conditionalFormatting sqref="H110:H207">
    <cfRule type="containsText" dxfId="103" priority="6" operator="containsText" text="Im Fall von Kompost max. 510 kg Gesamt-N in einem Zeitraum von 3 Jahren! Achtung: Im Zuge der KOOP-Vereinbarungen max. 170 kg Gesamt-N!">
      <formula>NOT(ISERROR(SEARCH("Im Fall von Kompost max. 510 kg Gesamt-N in einem Zeitraum von 3 Jahren! Achtung: Im Zuge der KOOP-Vereinbarungen max. 170 kg Gesamt-N!",H110)))</formula>
    </cfRule>
    <cfRule type="containsText" dxfId="102" priority="7" operator="containsText" text="Ermittelter N-Düngebedarf um 20 % reduzieren! Ausnahme wenn max. 160 kg N/ha/a und davon max. 80 kg N/ha/a aus mineralischen Düngern.">
      <formula>NOT(ISERROR(SEARCH("Ermittelter N-Düngebedarf um 20 % reduzieren! Ausnahme wenn max. 160 kg N/ha/a und davon max. 80 kg N/ha/a aus mineralischen Düngern.",H110)))</formula>
    </cfRule>
    <cfRule type="containsText" dxfId="101" priority="8" operator="containsText" text="Ermittlung z.B. über GeoBox-Viewer!">
      <formula>NOT(ISERROR(SEARCH("Ermittlung z.B. über GeoBox-Viewer!",H110)))</formula>
    </cfRule>
  </conditionalFormatting>
  <conditionalFormatting sqref="I110:I207">
    <cfRule type="containsText" dxfId="100" priority="3" operator="containsText" text="Hangneigungsabhängige Abstände zu Oberflächengewässern einhalten!">
      <formula>NOT(ISERROR(SEARCH("Hangneigungsabhängige Abstände zu Oberflächengewässern einhalten!",I110)))</formula>
    </cfRule>
    <cfRule type="containsText" dxfId="99" priority="4" operator="containsText" text="Beachten Sie die erhöhten Abstände zu Oberflächengewässern!">
      <formula>NOT(ISERROR(SEARCH("Beachten Sie die erhöhten Abstände zu Oberflächengewässern!",I110)))</formula>
    </cfRule>
    <cfRule type="containsText" dxfId="98" priority="5" operator="containsText" text="Angabe zu Phosphor belastetem (gelben) Gebiet machen! Ermittlung z.B. über GeoBox-Viewer!">
      <formula>NOT(ISERROR(SEARCH("Angabe zu Phosphor belastetem (gelben) Gebiet machen! Ermittlung z.B. über GeoBox-Viewer!",I110)))</formula>
    </cfRule>
  </conditionalFormatting>
  <conditionalFormatting sqref="J110:J207">
    <cfRule type="containsText" dxfId="97" priority="2" operator="containsText" text="Bei einer Phosphatdüngung für Schläge &gt;1 ha und Düngegaben &gt;30 kg Phosphat/ha/a muss eine Bodenanalyse durchgeführt werden.">
      <formula>NOT(ISERROR(SEARCH("Bei einer Phosphatdüngung für Schläge &gt;1 ha und Düngegaben &gt;30 kg Phosphat/ha/a muss eine Bodenanalyse durchgeführt werden.",J110)))</formula>
    </cfRule>
  </conditionalFormatting>
  <conditionalFormatting sqref="J110:J207">
    <cfRule type="containsText" dxfId="96" priority="1" operator="containsText" text="Wenn Phosphat &gt;20 mg/100 g Boden, dann Phosphatdüngung nur dem Entzug entsprechend, d.h.  10 kg/ha/a oder organisch 30 kg/ha innerhalb von 3 Jahren.">
      <formula>NOT(ISERROR(SEARCH("Wenn Phosphat &gt;20 mg/100 g Boden, dann Phosphatdüngung nur dem Entzug entsprechend, d.h.  10 kg/ha/a oder organisch 30 kg/ha innerhalb von 3 Jahren.",J110)))</formula>
    </cfRule>
  </conditionalFormatting>
  <pageMargins left="0.7" right="0.7" top="0.78740157499999996" bottom="0.78740157499999996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Dropdownlisten!$M$1:$M$3</xm:f>
          </x14:formula1>
          <xm:sqref>C12:D208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81"/>
  <sheetViews>
    <sheetView zoomScale="90" zoomScaleNormal="90" workbookViewId="0">
      <pane ySplit="1" topLeftCell="A24" activePane="bottomLeft" state="frozen"/>
      <selection pane="bottomLeft" activeCell="C62" sqref="C62"/>
    </sheetView>
  </sheetViews>
  <sheetFormatPr baseColWidth="10" defaultRowHeight="15.75" x14ac:dyDescent="0.25"/>
  <cols>
    <col min="1" max="1" width="40.42578125" style="15" bestFit="1" customWidth="1"/>
    <col min="2" max="2" width="39.140625" style="15" bestFit="1" customWidth="1"/>
    <col min="3" max="3" width="8.7109375" style="15" bestFit="1" customWidth="1"/>
    <col min="4" max="4" width="12" style="15" bestFit="1" customWidth="1"/>
    <col min="5" max="5" width="13.7109375" style="15" bestFit="1" customWidth="1"/>
    <col min="6" max="6" width="17.140625" style="15" bestFit="1" customWidth="1"/>
    <col min="7" max="7" width="11.42578125" style="15" bestFit="1" customWidth="1"/>
    <col min="8" max="8" width="13.5703125" style="15" bestFit="1" customWidth="1"/>
    <col min="9" max="10" width="18.7109375" style="15" bestFit="1" customWidth="1"/>
    <col min="11" max="11" width="18.7109375" style="15" customWidth="1"/>
    <col min="12" max="12" width="11.42578125" style="53"/>
    <col min="13" max="13" width="15.85546875" style="15" customWidth="1"/>
    <col min="14" max="16384" width="11.42578125" style="15"/>
  </cols>
  <sheetData>
    <row r="1" spans="1:13" ht="34.5" x14ac:dyDescent="0.25">
      <c r="A1" s="12" t="s">
        <v>305</v>
      </c>
      <c r="B1" s="12" t="s">
        <v>81</v>
      </c>
      <c r="C1" s="12" t="s">
        <v>82</v>
      </c>
      <c r="D1" s="12" t="s">
        <v>83</v>
      </c>
      <c r="E1" s="13" t="s">
        <v>84</v>
      </c>
      <c r="F1" s="12" t="s">
        <v>85</v>
      </c>
      <c r="G1" s="13" t="s">
        <v>86</v>
      </c>
      <c r="H1" s="13" t="s">
        <v>87</v>
      </c>
      <c r="I1" s="13" t="s">
        <v>88</v>
      </c>
      <c r="J1" s="13" t="s">
        <v>253</v>
      </c>
      <c r="K1" s="13" t="s">
        <v>254</v>
      </c>
      <c r="M1" s="14"/>
    </row>
    <row r="2" spans="1:13" x14ac:dyDescent="0.25">
      <c r="A2" s="16" t="s">
        <v>89</v>
      </c>
      <c r="B2" s="17" t="s">
        <v>90</v>
      </c>
      <c r="C2" s="18"/>
      <c r="D2" s="18"/>
      <c r="E2" s="18"/>
      <c r="F2" s="18"/>
      <c r="G2" s="18"/>
      <c r="H2" s="18"/>
      <c r="I2" s="18"/>
      <c r="J2" s="18"/>
      <c r="K2" s="18"/>
    </row>
    <row r="3" spans="1:13" x14ac:dyDescent="0.25">
      <c r="A3" s="16" t="s">
        <v>89</v>
      </c>
      <c r="B3" s="18" t="s">
        <v>91</v>
      </c>
      <c r="C3" s="18" t="s">
        <v>92</v>
      </c>
      <c r="D3" s="18">
        <v>270</v>
      </c>
      <c r="E3" s="18">
        <v>135</v>
      </c>
      <c r="F3" s="18"/>
      <c r="G3" s="18"/>
      <c r="H3" s="18"/>
      <c r="I3" s="18"/>
      <c r="J3" s="18">
        <v>140</v>
      </c>
      <c r="K3" s="18"/>
    </row>
    <row r="4" spans="1:13" x14ac:dyDescent="0.25">
      <c r="A4" s="16" t="s">
        <v>89</v>
      </c>
      <c r="B4" s="18" t="s">
        <v>93</v>
      </c>
      <c r="C4" s="18" t="s">
        <v>92</v>
      </c>
      <c r="D4" s="18">
        <v>260</v>
      </c>
      <c r="E4" s="18"/>
      <c r="F4" s="18"/>
      <c r="G4" s="18"/>
      <c r="H4" s="18"/>
      <c r="I4" s="18"/>
      <c r="J4" s="18"/>
      <c r="K4" s="18">
        <v>130</v>
      </c>
    </row>
    <row r="5" spans="1:13" x14ac:dyDescent="0.25">
      <c r="A5" s="16" t="s">
        <v>89</v>
      </c>
      <c r="B5" s="18" t="s">
        <v>94</v>
      </c>
      <c r="C5" s="18" t="s">
        <v>92</v>
      </c>
      <c r="D5" s="18">
        <v>160</v>
      </c>
      <c r="E5" s="18"/>
      <c r="F5" s="18"/>
      <c r="G5" s="18"/>
      <c r="H5" s="18"/>
      <c r="I5" s="18"/>
      <c r="J5" s="18"/>
      <c r="K5" s="18"/>
    </row>
    <row r="6" spans="1:13" x14ac:dyDescent="0.25">
      <c r="A6" s="16" t="s">
        <v>89</v>
      </c>
      <c r="B6" s="18" t="s">
        <v>95</v>
      </c>
      <c r="C6" s="18" t="s">
        <v>92</v>
      </c>
      <c r="D6" s="18">
        <v>210</v>
      </c>
      <c r="E6" s="18"/>
      <c r="F6" s="18"/>
      <c r="G6" s="18"/>
      <c r="H6" s="18"/>
      <c r="I6" s="18"/>
      <c r="J6" s="18"/>
      <c r="K6" s="18"/>
    </row>
    <row r="7" spans="1:13" x14ac:dyDescent="0.25">
      <c r="A7" s="16" t="s">
        <v>89</v>
      </c>
      <c r="B7" s="18" t="s">
        <v>96</v>
      </c>
      <c r="C7" s="18" t="s">
        <v>92</v>
      </c>
      <c r="D7" s="18">
        <v>460</v>
      </c>
      <c r="E7" s="18"/>
      <c r="F7" s="18"/>
      <c r="G7" s="18"/>
      <c r="H7" s="18"/>
      <c r="I7" s="18"/>
      <c r="J7" s="18"/>
      <c r="K7" s="18"/>
    </row>
    <row r="8" spans="1:13" x14ac:dyDescent="0.25">
      <c r="A8" s="16" t="s">
        <v>89</v>
      </c>
      <c r="B8" s="18" t="s">
        <v>97</v>
      </c>
      <c r="C8" s="18" t="s">
        <v>92</v>
      </c>
      <c r="D8" s="18">
        <v>280</v>
      </c>
      <c r="E8" s="18"/>
      <c r="F8" s="18"/>
      <c r="G8" s="18"/>
      <c r="H8" s="18"/>
      <c r="I8" s="18"/>
      <c r="J8" s="18"/>
      <c r="K8" s="18"/>
    </row>
    <row r="9" spans="1:13" x14ac:dyDescent="0.25">
      <c r="A9" s="16" t="s">
        <v>89</v>
      </c>
      <c r="B9" s="18" t="s">
        <v>98</v>
      </c>
      <c r="C9" s="18" t="s">
        <v>92</v>
      </c>
      <c r="D9" s="18">
        <v>270</v>
      </c>
      <c r="E9" s="18"/>
      <c r="F9" s="18"/>
      <c r="G9" s="18"/>
      <c r="H9" s="18"/>
      <c r="I9" s="18"/>
      <c r="J9" s="18"/>
      <c r="K9" s="18"/>
    </row>
    <row r="10" spans="1:13" x14ac:dyDescent="0.25">
      <c r="A10" s="16" t="s">
        <v>89</v>
      </c>
      <c r="B10" s="18" t="s">
        <v>99</v>
      </c>
      <c r="C10" s="18" t="s">
        <v>92</v>
      </c>
      <c r="D10" s="18">
        <v>260</v>
      </c>
      <c r="E10" s="18">
        <v>185</v>
      </c>
      <c r="F10" s="18"/>
      <c r="G10" s="18"/>
      <c r="H10" s="18"/>
      <c r="I10" s="18"/>
      <c r="J10" s="18"/>
      <c r="K10" s="18">
        <v>130</v>
      </c>
    </row>
    <row r="11" spans="1:13" x14ac:dyDescent="0.25">
      <c r="A11" s="16" t="s">
        <v>89</v>
      </c>
      <c r="B11" s="17" t="s">
        <v>100</v>
      </c>
      <c r="C11" s="18"/>
      <c r="D11" s="18"/>
      <c r="E11" s="18"/>
      <c r="F11" s="18"/>
      <c r="G11" s="18"/>
      <c r="H11" s="18"/>
      <c r="I11" s="18"/>
      <c r="J11" s="18"/>
      <c r="K11" s="18"/>
    </row>
    <row r="12" spans="1:13" x14ac:dyDescent="0.25">
      <c r="A12" s="16" t="s">
        <v>89</v>
      </c>
      <c r="B12" s="18" t="s">
        <v>101</v>
      </c>
      <c r="C12" s="18" t="s">
        <v>92</v>
      </c>
      <c r="D12" s="18"/>
      <c r="E12" s="18"/>
      <c r="F12" s="18"/>
      <c r="G12" s="18">
        <v>180</v>
      </c>
      <c r="H12" s="18"/>
      <c r="I12" s="18"/>
      <c r="J12" s="18"/>
      <c r="K12" s="18"/>
    </row>
    <row r="13" spans="1:13" x14ac:dyDescent="0.25">
      <c r="A13" s="16" t="s">
        <v>89</v>
      </c>
      <c r="B13" s="18" t="s">
        <v>102</v>
      </c>
      <c r="C13" s="18" t="s">
        <v>92</v>
      </c>
      <c r="D13" s="18"/>
      <c r="E13" s="18"/>
      <c r="F13" s="18"/>
      <c r="G13" s="18">
        <v>500</v>
      </c>
      <c r="H13" s="18"/>
      <c r="I13" s="18"/>
      <c r="J13" s="18"/>
      <c r="K13" s="18"/>
    </row>
    <row r="14" spans="1:13" x14ac:dyDescent="0.25">
      <c r="A14" s="16" t="s">
        <v>89</v>
      </c>
      <c r="B14" s="18" t="s">
        <v>103</v>
      </c>
      <c r="C14" s="18" t="s">
        <v>92</v>
      </c>
      <c r="D14" s="18"/>
      <c r="E14" s="18"/>
      <c r="F14" s="18"/>
      <c r="G14" s="18">
        <v>230</v>
      </c>
      <c r="H14" s="18"/>
      <c r="I14" s="18"/>
      <c r="J14" s="18"/>
      <c r="K14" s="18"/>
    </row>
    <row r="15" spans="1:13" x14ac:dyDescent="0.25">
      <c r="A15" s="16" t="s">
        <v>89</v>
      </c>
      <c r="B15" s="18" t="s">
        <v>104</v>
      </c>
      <c r="C15" s="18" t="s">
        <v>92</v>
      </c>
      <c r="D15" s="18"/>
      <c r="E15" s="18"/>
      <c r="F15" s="18"/>
      <c r="G15" s="18">
        <v>310</v>
      </c>
      <c r="H15" s="18"/>
      <c r="I15" s="18"/>
      <c r="J15" s="18"/>
      <c r="K15" s="18"/>
    </row>
    <row r="16" spans="1:13" x14ac:dyDescent="0.25">
      <c r="A16" s="16" t="s">
        <v>89</v>
      </c>
      <c r="B16" s="18" t="s">
        <v>105</v>
      </c>
      <c r="C16" s="18" t="s">
        <v>92</v>
      </c>
      <c r="D16" s="18"/>
      <c r="E16" s="18"/>
      <c r="F16" s="18"/>
      <c r="G16" s="18">
        <v>230</v>
      </c>
      <c r="H16" s="18"/>
      <c r="I16" s="18"/>
      <c r="J16" s="18"/>
      <c r="K16" s="18"/>
    </row>
    <row r="17" spans="1:11" x14ac:dyDescent="0.25">
      <c r="A17" s="16" t="s">
        <v>89</v>
      </c>
      <c r="B17" s="18" t="s">
        <v>255</v>
      </c>
      <c r="C17" s="18" t="s">
        <v>92</v>
      </c>
      <c r="D17" s="18"/>
      <c r="E17" s="18"/>
      <c r="F17" s="18"/>
      <c r="G17" s="18">
        <v>250</v>
      </c>
      <c r="H17" s="18"/>
      <c r="I17" s="18"/>
      <c r="J17" s="18"/>
      <c r="K17" s="18"/>
    </row>
    <row r="18" spans="1:11" x14ac:dyDescent="0.25">
      <c r="A18" s="16" t="s">
        <v>89</v>
      </c>
      <c r="B18" s="17" t="s">
        <v>106</v>
      </c>
      <c r="C18" s="18"/>
      <c r="D18" s="18"/>
      <c r="E18" s="18"/>
      <c r="F18" s="18"/>
      <c r="G18" s="18"/>
      <c r="H18" s="18"/>
      <c r="I18" s="18"/>
      <c r="J18" s="18"/>
      <c r="K18" s="18"/>
    </row>
    <row r="19" spans="1:11" x14ac:dyDescent="0.25">
      <c r="A19" s="16" t="s">
        <v>89</v>
      </c>
      <c r="B19" s="18" t="s">
        <v>260</v>
      </c>
      <c r="C19" s="18" t="s">
        <v>92</v>
      </c>
      <c r="D19" s="18">
        <v>180</v>
      </c>
      <c r="E19" s="18">
        <v>180</v>
      </c>
      <c r="F19" s="18"/>
      <c r="G19" s="18">
        <v>460</v>
      </c>
      <c r="H19" s="18"/>
      <c r="I19" s="18"/>
      <c r="J19" s="18"/>
      <c r="K19" s="18"/>
    </row>
    <row r="20" spans="1:11" x14ac:dyDescent="0.25">
      <c r="A20" s="16" t="s">
        <v>89</v>
      </c>
      <c r="B20" s="18" t="s">
        <v>107</v>
      </c>
      <c r="C20" s="18" t="s">
        <v>92</v>
      </c>
      <c r="D20" s="18">
        <v>150</v>
      </c>
      <c r="E20" s="18"/>
      <c r="F20" s="18"/>
      <c r="G20" s="18">
        <v>50</v>
      </c>
      <c r="H20" s="18">
        <v>200</v>
      </c>
      <c r="I20" s="18">
        <v>20</v>
      </c>
      <c r="J20" s="18"/>
      <c r="K20" s="18"/>
    </row>
    <row r="21" spans="1:11" x14ac:dyDescent="0.25">
      <c r="A21" s="16" t="s">
        <v>89</v>
      </c>
      <c r="B21" s="18" t="s">
        <v>108</v>
      </c>
      <c r="C21" s="18" t="s">
        <v>92</v>
      </c>
      <c r="D21" s="18">
        <v>120</v>
      </c>
      <c r="E21" s="18"/>
      <c r="F21" s="18"/>
      <c r="G21" s="18">
        <v>50</v>
      </c>
      <c r="H21" s="18">
        <v>170</v>
      </c>
      <c r="I21" s="18">
        <v>50</v>
      </c>
      <c r="J21" s="18"/>
      <c r="K21" s="18"/>
    </row>
    <row r="22" spans="1:11" x14ac:dyDescent="0.25">
      <c r="A22" s="16" t="s">
        <v>89</v>
      </c>
      <c r="B22" s="18" t="s">
        <v>109</v>
      </c>
      <c r="C22" s="18" t="s">
        <v>92</v>
      </c>
      <c r="D22" s="18">
        <v>150</v>
      </c>
      <c r="E22" s="18"/>
      <c r="F22" s="18"/>
      <c r="G22" s="18">
        <v>50</v>
      </c>
      <c r="H22" s="18">
        <v>200</v>
      </c>
      <c r="I22" s="18">
        <v>20</v>
      </c>
      <c r="J22" s="18"/>
      <c r="K22" s="18"/>
    </row>
    <row r="23" spans="1:11" x14ac:dyDescent="0.25">
      <c r="A23" s="16" t="s">
        <v>89</v>
      </c>
      <c r="B23" s="18" t="s">
        <v>110</v>
      </c>
      <c r="C23" s="18" t="s">
        <v>92</v>
      </c>
      <c r="D23" s="18">
        <v>120</v>
      </c>
      <c r="E23" s="18"/>
      <c r="F23" s="18"/>
      <c r="G23" s="18">
        <v>0</v>
      </c>
      <c r="H23" s="18">
        <v>180</v>
      </c>
      <c r="I23" s="18">
        <v>60</v>
      </c>
      <c r="J23" s="18"/>
      <c r="K23" s="18"/>
    </row>
    <row r="24" spans="1:11" x14ac:dyDescent="0.25">
      <c r="A24" s="16" t="s">
        <v>89</v>
      </c>
      <c r="B24" s="18" t="s">
        <v>111</v>
      </c>
      <c r="C24" s="18" t="s">
        <v>92</v>
      </c>
      <c r="D24" s="18">
        <v>220</v>
      </c>
      <c r="E24" s="18"/>
      <c r="F24" s="18"/>
      <c r="G24" s="18">
        <v>0</v>
      </c>
      <c r="H24" s="18">
        <v>0</v>
      </c>
      <c r="I24" s="18">
        <v>70</v>
      </c>
      <c r="J24" s="18"/>
      <c r="K24" s="18"/>
    </row>
    <row r="25" spans="1:11" x14ac:dyDescent="0.25">
      <c r="A25" s="16" t="s">
        <v>89</v>
      </c>
      <c r="B25" s="18" t="s">
        <v>261</v>
      </c>
      <c r="C25" s="18" t="s">
        <v>92</v>
      </c>
      <c r="D25" s="18">
        <v>135</v>
      </c>
      <c r="E25" s="18">
        <v>135</v>
      </c>
      <c r="F25" s="18"/>
      <c r="G25" s="18">
        <v>0</v>
      </c>
      <c r="H25" s="18">
        <v>0</v>
      </c>
      <c r="I25" s="18">
        <v>40</v>
      </c>
      <c r="J25" s="18"/>
      <c r="K25" s="18"/>
    </row>
    <row r="26" spans="1:11" x14ac:dyDescent="0.25">
      <c r="A26" s="16" t="s">
        <v>89</v>
      </c>
      <c r="B26" s="18" t="s">
        <v>112</v>
      </c>
      <c r="C26" s="18" t="s">
        <v>92</v>
      </c>
      <c r="D26" s="18">
        <v>0</v>
      </c>
      <c r="E26" s="18"/>
      <c r="F26" s="18"/>
      <c r="G26" s="18">
        <v>0</v>
      </c>
      <c r="H26" s="18">
        <v>300</v>
      </c>
      <c r="I26" s="18">
        <v>100</v>
      </c>
      <c r="J26" s="18"/>
      <c r="K26" s="18"/>
    </row>
    <row r="27" spans="1:11" x14ac:dyDescent="0.25">
      <c r="A27" s="16" t="s">
        <v>89</v>
      </c>
      <c r="B27" s="18" t="s">
        <v>262</v>
      </c>
      <c r="C27" s="18" t="s">
        <v>92</v>
      </c>
      <c r="D27" s="18">
        <v>100</v>
      </c>
      <c r="E27" s="18"/>
      <c r="F27" s="18"/>
      <c r="G27" s="18"/>
      <c r="H27" s="18">
        <v>170</v>
      </c>
      <c r="I27" s="18">
        <v>60</v>
      </c>
      <c r="J27" s="18">
        <v>80</v>
      </c>
      <c r="K27" s="18"/>
    </row>
    <row r="28" spans="1:11" x14ac:dyDescent="0.25">
      <c r="A28" s="16" t="s">
        <v>89</v>
      </c>
      <c r="B28" s="18" t="s">
        <v>263</v>
      </c>
      <c r="C28" s="18" t="s">
        <v>92</v>
      </c>
      <c r="D28" s="18"/>
      <c r="E28" s="18"/>
      <c r="F28" s="18"/>
      <c r="G28" s="18">
        <v>80</v>
      </c>
      <c r="H28" s="18">
        <v>150</v>
      </c>
      <c r="I28" s="18">
        <v>60</v>
      </c>
      <c r="J28" s="18"/>
      <c r="K28" s="18"/>
    </row>
    <row r="29" spans="1:11" x14ac:dyDescent="0.25">
      <c r="A29" s="16" t="s">
        <v>307</v>
      </c>
      <c r="B29" s="17" t="s">
        <v>114</v>
      </c>
      <c r="C29" s="18"/>
      <c r="D29" s="18"/>
      <c r="E29" s="18"/>
      <c r="F29" s="18"/>
      <c r="G29" s="18"/>
      <c r="H29" s="18"/>
      <c r="I29" s="18"/>
      <c r="J29" s="18"/>
      <c r="K29" s="18"/>
    </row>
    <row r="30" spans="1:11" x14ac:dyDescent="0.25">
      <c r="A30" s="16" t="s">
        <v>307</v>
      </c>
      <c r="B30" s="18" t="s">
        <v>115</v>
      </c>
      <c r="C30" s="18" t="s">
        <v>92</v>
      </c>
      <c r="D30" s="18">
        <v>6.5</v>
      </c>
      <c r="E30" s="18"/>
      <c r="F30" s="18">
        <v>0.4</v>
      </c>
      <c r="G30" s="18">
        <v>3.2</v>
      </c>
      <c r="H30" s="18">
        <v>6</v>
      </c>
      <c r="I30" s="18"/>
      <c r="J30" s="18"/>
      <c r="K30" s="18"/>
    </row>
    <row r="31" spans="1:11" x14ac:dyDescent="0.25">
      <c r="A31" s="16" t="s">
        <v>307</v>
      </c>
      <c r="B31" s="18" t="s">
        <v>116</v>
      </c>
      <c r="C31" s="18" t="s">
        <v>92</v>
      </c>
      <c r="D31" s="18">
        <v>4.5</v>
      </c>
      <c r="E31" s="18"/>
      <c r="F31" s="18">
        <v>2.25</v>
      </c>
      <c r="G31" s="18">
        <v>2.5</v>
      </c>
      <c r="H31" s="18">
        <v>5</v>
      </c>
      <c r="I31" s="18">
        <v>3.5</v>
      </c>
      <c r="J31" s="18"/>
      <c r="K31" s="18"/>
    </row>
    <row r="32" spans="1:11" x14ac:dyDescent="0.25">
      <c r="A32" s="16" t="s">
        <v>307</v>
      </c>
      <c r="B32" s="18" t="s">
        <v>117</v>
      </c>
      <c r="C32" s="18" t="s">
        <v>92</v>
      </c>
      <c r="D32" s="18">
        <v>9</v>
      </c>
      <c r="E32" s="18"/>
      <c r="F32" s="18">
        <v>1</v>
      </c>
      <c r="G32" s="18">
        <v>4.8</v>
      </c>
      <c r="H32" s="18">
        <v>8.1</v>
      </c>
      <c r="I32" s="18"/>
      <c r="J32" s="18"/>
      <c r="K32" s="18"/>
    </row>
    <row r="33" spans="1:11" x14ac:dyDescent="0.25">
      <c r="A33" s="16" t="s">
        <v>307</v>
      </c>
      <c r="B33" s="18" t="s">
        <v>118</v>
      </c>
      <c r="C33" s="18" t="s">
        <v>92</v>
      </c>
      <c r="D33" s="18">
        <v>9.5</v>
      </c>
      <c r="E33" s="18"/>
      <c r="F33" s="18">
        <v>4.75</v>
      </c>
      <c r="G33" s="18">
        <v>4</v>
      </c>
      <c r="H33" s="18">
        <v>7.5</v>
      </c>
      <c r="I33" s="18">
        <v>4.5</v>
      </c>
      <c r="J33" s="18"/>
      <c r="K33" s="18"/>
    </row>
    <row r="34" spans="1:11" x14ac:dyDescent="0.25">
      <c r="A34" s="16" t="s">
        <v>307</v>
      </c>
      <c r="B34" s="18" t="s">
        <v>119</v>
      </c>
      <c r="C34" s="18" t="s">
        <v>92</v>
      </c>
      <c r="D34" s="18">
        <v>4</v>
      </c>
      <c r="E34" s="18"/>
      <c r="F34" s="18"/>
      <c r="G34" s="18">
        <v>1</v>
      </c>
      <c r="H34" s="18">
        <v>3</v>
      </c>
      <c r="I34" s="18"/>
      <c r="J34" s="18"/>
      <c r="K34" s="18"/>
    </row>
    <row r="35" spans="1:11" x14ac:dyDescent="0.25">
      <c r="A35" s="16" t="s">
        <v>307</v>
      </c>
      <c r="B35" s="18" t="s">
        <v>121</v>
      </c>
      <c r="C35" s="18" t="s">
        <v>92</v>
      </c>
      <c r="D35" s="18">
        <v>12</v>
      </c>
      <c r="E35" s="18"/>
      <c r="F35" s="18"/>
      <c r="G35" s="18">
        <v>5</v>
      </c>
      <c r="H35" s="18"/>
      <c r="I35" s="18"/>
      <c r="J35" s="18"/>
      <c r="K35" s="18"/>
    </row>
    <row r="36" spans="1:11" x14ac:dyDescent="0.25">
      <c r="A36" s="16" t="s">
        <v>307</v>
      </c>
      <c r="B36" s="17" t="s">
        <v>122</v>
      </c>
      <c r="C36" s="18"/>
      <c r="D36" s="18"/>
      <c r="E36" s="18"/>
      <c r="F36" s="18"/>
      <c r="G36" s="18"/>
      <c r="H36" s="18"/>
      <c r="I36" s="18"/>
      <c r="J36" s="18"/>
      <c r="K36" s="18"/>
    </row>
    <row r="37" spans="1:11" x14ac:dyDescent="0.25">
      <c r="A37" s="16" t="s">
        <v>307</v>
      </c>
      <c r="B37" s="18" t="s">
        <v>123</v>
      </c>
      <c r="C37" s="18" t="s">
        <v>92</v>
      </c>
      <c r="D37" s="18">
        <v>11</v>
      </c>
      <c r="E37" s="18"/>
      <c r="F37" s="18"/>
      <c r="G37" s="18">
        <v>4</v>
      </c>
      <c r="H37" s="18">
        <v>15.6</v>
      </c>
      <c r="I37" s="18"/>
      <c r="J37" s="18"/>
      <c r="K37" s="18"/>
    </row>
    <row r="38" spans="1:11" x14ac:dyDescent="0.25">
      <c r="A38" s="16" t="s">
        <v>307</v>
      </c>
      <c r="B38" s="18" t="s">
        <v>124</v>
      </c>
      <c r="C38" s="18" t="s">
        <v>92</v>
      </c>
      <c r="D38" s="18">
        <v>5</v>
      </c>
      <c r="E38" s="18"/>
      <c r="F38" s="18"/>
      <c r="G38" s="18">
        <v>3</v>
      </c>
      <c r="H38" s="18">
        <v>14</v>
      </c>
      <c r="I38" s="18"/>
      <c r="J38" s="18"/>
      <c r="K38" s="18"/>
    </row>
    <row r="39" spans="1:11" x14ac:dyDescent="0.25">
      <c r="A39" s="16" t="s">
        <v>300</v>
      </c>
      <c r="B39" s="17" t="s">
        <v>125</v>
      </c>
      <c r="C39" s="18"/>
      <c r="D39" s="18"/>
      <c r="E39" s="18"/>
      <c r="F39" s="18"/>
      <c r="G39" s="18"/>
      <c r="H39" s="18"/>
      <c r="I39" s="18"/>
      <c r="J39" s="18"/>
      <c r="K39" s="18"/>
    </row>
    <row r="40" spans="1:11" x14ac:dyDescent="0.25">
      <c r="A40" s="16" t="s">
        <v>300</v>
      </c>
      <c r="B40" s="18" t="s">
        <v>126</v>
      </c>
      <c r="C40" s="18" t="s">
        <v>92</v>
      </c>
      <c r="D40" s="18">
        <v>6.5</v>
      </c>
      <c r="E40" s="18"/>
      <c r="F40" s="18">
        <v>1.6</v>
      </c>
      <c r="G40" s="18">
        <v>4</v>
      </c>
      <c r="H40" s="18">
        <v>11</v>
      </c>
      <c r="I40" s="18"/>
      <c r="J40" s="18"/>
      <c r="K40" s="18"/>
    </row>
    <row r="41" spans="1:11" x14ac:dyDescent="0.25">
      <c r="A41" s="16" t="s">
        <v>300</v>
      </c>
      <c r="B41" s="18" t="s">
        <v>127</v>
      </c>
      <c r="C41" s="18" t="s">
        <v>92</v>
      </c>
      <c r="D41" s="18">
        <v>9.8000000000000007</v>
      </c>
      <c r="E41" s="18"/>
      <c r="F41" s="18">
        <v>2.9</v>
      </c>
      <c r="G41" s="18">
        <v>8.1999999999999993</v>
      </c>
      <c r="H41" s="18">
        <v>6.9</v>
      </c>
      <c r="I41" s="18"/>
      <c r="J41" s="18"/>
      <c r="K41" s="18"/>
    </row>
    <row r="42" spans="1:11" x14ac:dyDescent="0.25">
      <c r="A42" s="16" t="s">
        <v>300</v>
      </c>
      <c r="B42" s="18" t="s">
        <v>128</v>
      </c>
      <c r="C42" s="18" t="s">
        <v>92</v>
      </c>
      <c r="D42" s="18">
        <v>5.5</v>
      </c>
      <c r="E42" s="18"/>
      <c r="F42" s="18">
        <v>1.4</v>
      </c>
      <c r="G42" s="18">
        <v>3.2</v>
      </c>
      <c r="H42" s="18">
        <v>13.3</v>
      </c>
      <c r="I42" s="18"/>
      <c r="J42" s="18"/>
      <c r="K42" s="18"/>
    </row>
    <row r="43" spans="1:11" x14ac:dyDescent="0.25">
      <c r="A43" s="16" t="s">
        <v>300</v>
      </c>
      <c r="B43" s="18" t="s">
        <v>129</v>
      </c>
      <c r="C43" s="18" t="s">
        <v>92</v>
      </c>
      <c r="D43" s="18">
        <v>5</v>
      </c>
      <c r="E43" s="18"/>
      <c r="F43" s="18">
        <v>1.3</v>
      </c>
      <c r="G43" s="18">
        <v>3.8</v>
      </c>
      <c r="H43" s="18">
        <v>12.6</v>
      </c>
      <c r="I43" s="18"/>
      <c r="J43" s="18"/>
      <c r="K43" s="18"/>
    </row>
    <row r="44" spans="1:11" x14ac:dyDescent="0.25">
      <c r="A44" s="16" t="s">
        <v>300</v>
      </c>
      <c r="B44" s="18" t="s">
        <v>130</v>
      </c>
      <c r="C44" s="18" t="s">
        <v>92</v>
      </c>
      <c r="D44" s="18">
        <v>22</v>
      </c>
      <c r="E44" s="18"/>
      <c r="F44" s="18">
        <v>11.4</v>
      </c>
      <c r="G44" s="18">
        <v>18</v>
      </c>
      <c r="H44" s="18">
        <v>16</v>
      </c>
      <c r="I44" s="18"/>
      <c r="J44" s="18"/>
      <c r="K44" s="18"/>
    </row>
    <row r="45" spans="1:11" x14ac:dyDescent="0.25">
      <c r="A45" s="16" t="s">
        <v>307</v>
      </c>
      <c r="B45" s="17" t="s">
        <v>131</v>
      </c>
      <c r="C45" s="18"/>
      <c r="D45" s="18"/>
      <c r="E45" s="18"/>
      <c r="F45" s="18"/>
      <c r="G45" s="18"/>
      <c r="H45" s="18"/>
      <c r="I45" s="18"/>
      <c r="J45" s="18"/>
      <c r="K45" s="18"/>
    </row>
    <row r="46" spans="1:11" x14ac:dyDescent="0.25">
      <c r="A46" s="16" t="s">
        <v>300</v>
      </c>
      <c r="B46" s="18" t="s">
        <v>132</v>
      </c>
      <c r="C46" s="18" t="s">
        <v>92</v>
      </c>
      <c r="D46" s="18">
        <v>140</v>
      </c>
      <c r="E46" s="18"/>
      <c r="F46" s="18">
        <v>105</v>
      </c>
      <c r="G46" s="18">
        <v>9</v>
      </c>
      <c r="H46" s="18">
        <v>2</v>
      </c>
      <c r="I46" s="18"/>
      <c r="J46" s="18"/>
      <c r="K46" s="18"/>
    </row>
    <row r="47" spans="1:11" x14ac:dyDescent="0.25">
      <c r="A47" s="16" t="s">
        <v>307</v>
      </c>
      <c r="B47" s="18" t="s">
        <v>133</v>
      </c>
      <c r="C47" s="18" t="s">
        <v>92</v>
      </c>
      <c r="D47" s="18">
        <v>52</v>
      </c>
      <c r="E47" s="18"/>
      <c r="F47" s="18">
        <v>39</v>
      </c>
      <c r="G47" s="18">
        <v>5</v>
      </c>
      <c r="H47" s="18">
        <v>88</v>
      </c>
      <c r="I47" s="18"/>
      <c r="J47" s="18"/>
      <c r="K47" s="18"/>
    </row>
    <row r="48" spans="1:11" x14ac:dyDescent="0.25">
      <c r="A48" s="16" t="s">
        <v>307</v>
      </c>
      <c r="B48" s="18" t="s">
        <v>134</v>
      </c>
      <c r="C48" s="18" t="s">
        <v>92</v>
      </c>
      <c r="D48" s="18">
        <v>55</v>
      </c>
      <c r="E48" s="18"/>
      <c r="F48" s="18">
        <v>41</v>
      </c>
      <c r="G48" s="18">
        <v>25</v>
      </c>
      <c r="H48" s="18">
        <v>10</v>
      </c>
      <c r="I48" s="18"/>
      <c r="J48" s="18"/>
      <c r="K48" s="18"/>
    </row>
    <row r="49" spans="1:11" x14ac:dyDescent="0.25">
      <c r="A49" s="16" t="s">
        <v>307</v>
      </c>
      <c r="B49" s="18" t="s">
        <v>135</v>
      </c>
      <c r="C49" s="18" t="s">
        <v>92</v>
      </c>
      <c r="D49" s="18">
        <v>45</v>
      </c>
      <c r="E49" s="18"/>
      <c r="F49" s="18">
        <v>34</v>
      </c>
      <c r="G49" s="18">
        <v>13</v>
      </c>
      <c r="H49" s="18">
        <v>52</v>
      </c>
      <c r="I49" s="18"/>
      <c r="J49" s="18"/>
      <c r="K49" s="18"/>
    </row>
    <row r="50" spans="1:11" x14ac:dyDescent="0.25">
      <c r="A50" s="16" t="s">
        <v>300</v>
      </c>
      <c r="B50" s="18" t="s">
        <v>136</v>
      </c>
      <c r="C50" s="18" t="s">
        <v>92</v>
      </c>
      <c r="D50" s="18">
        <v>140</v>
      </c>
      <c r="E50" s="18"/>
      <c r="F50" s="18">
        <v>105</v>
      </c>
      <c r="G50" s="18"/>
      <c r="H50" s="18"/>
      <c r="I50" s="18"/>
      <c r="J50" s="18"/>
      <c r="K50" s="18"/>
    </row>
    <row r="51" spans="1:11" x14ac:dyDescent="0.25">
      <c r="A51" s="16" t="s">
        <v>300</v>
      </c>
      <c r="B51" s="18" t="s">
        <v>137</v>
      </c>
      <c r="C51" s="18" t="s">
        <v>92</v>
      </c>
      <c r="D51" s="18">
        <v>120</v>
      </c>
      <c r="E51" s="18"/>
      <c r="F51" s="18">
        <v>90</v>
      </c>
      <c r="G51" s="18"/>
      <c r="H51" s="18"/>
      <c r="I51" s="18"/>
      <c r="J51" s="18"/>
      <c r="K51" s="18"/>
    </row>
    <row r="52" spans="1:11" x14ac:dyDescent="0.25">
      <c r="A52" s="16" t="s">
        <v>300</v>
      </c>
      <c r="B52" s="18" t="s">
        <v>138</v>
      </c>
      <c r="C52" s="18" t="s">
        <v>92</v>
      </c>
      <c r="D52" s="18">
        <v>140</v>
      </c>
      <c r="E52" s="18"/>
      <c r="F52" s="18">
        <v>105</v>
      </c>
      <c r="G52" s="18"/>
      <c r="H52" s="18"/>
      <c r="I52" s="18"/>
      <c r="J52" s="18"/>
      <c r="K52" s="18"/>
    </row>
    <row r="53" spans="1:11" x14ac:dyDescent="0.25">
      <c r="A53" s="16" t="s">
        <v>300</v>
      </c>
      <c r="B53" s="18" t="s">
        <v>139</v>
      </c>
      <c r="C53" s="18" t="s">
        <v>92</v>
      </c>
      <c r="D53" s="18">
        <v>110</v>
      </c>
      <c r="E53" s="18"/>
      <c r="F53" s="18">
        <v>83</v>
      </c>
      <c r="G53" s="18">
        <v>30</v>
      </c>
      <c r="H53" s="18">
        <v>10</v>
      </c>
      <c r="I53" s="18"/>
      <c r="J53" s="18"/>
      <c r="K53" s="18"/>
    </row>
    <row r="54" spans="1:11" x14ac:dyDescent="0.25">
      <c r="A54" s="16" t="s">
        <v>300</v>
      </c>
      <c r="B54" s="18" t="s">
        <v>140</v>
      </c>
      <c r="C54" s="18" t="s">
        <v>92</v>
      </c>
      <c r="D54" s="18">
        <v>36</v>
      </c>
      <c r="E54" s="18"/>
      <c r="F54" s="18">
        <v>27</v>
      </c>
      <c r="G54" s="18">
        <v>28</v>
      </c>
      <c r="H54" s="18">
        <v>22</v>
      </c>
      <c r="I54" s="18"/>
      <c r="J54" s="18"/>
      <c r="K54" s="18"/>
    </row>
    <row r="55" spans="1:11" x14ac:dyDescent="0.25">
      <c r="A55" s="16" t="s">
        <v>307</v>
      </c>
      <c r="B55" s="19" t="s">
        <v>171</v>
      </c>
      <c r="C55" s="18"/>
      <c r="D55" s="18"/>
      <c r="E55" s="18"/>
      <c r="F55" s="18"/>
      <c r="G55" s="18"/>
      <c r="H55" s="18"/>
      <c r="I55" s="18"/>
      <c r="J55" s="18"/>
      <c r="K55" s="18"/>
    </row>
    <row r="56" spans="1:11" x14ac:dyDescent="0.25">
      <c r="A56" s="16" t="s">
        <v>307</v>
      </c>
      <c r="B56" s="18" t="s">
        <v>172</v>
      </c>
      <c r="C56" s="18" t="s">
        <v>92</v>
      </c>
      <c r="D56" s="18">
        <v>7.4</v>
      </c>
      <c r="E56" s="18">
        <v>0.2</v>
      </c>
      <c r="F56" s="18">
        <v>0.7</v>
      </c>
      <c r="G56" s="18">
        <v>2.2999999999999998</v>
      </c>
      <c r="H56" s="18">
        <v>7.8</v>
      </c>
      <c r="I56" s="18"/>
      <c r="J56" s="18"/>
      <c r="K56" s="18"/>
    </row>
    <row r="57" spans="1:11" ht="19.5" x14ac:dyDescent="0.25">
      <c r="A57" s="16" t="s">
        <v>307</v>
      </c>
      <c r="B57" s="18" t="s">
        <v>173</v>
      </c>
      <c r="C57" s="18" t="s">
        <v>168</v>
      </c>
      <c r="D57" s="18">
        <v>4.3</v>
      </c>
      <c r="E57" s="18">
        <v>0.1</v>
      </c>
      <c r="F57" s="18">
        <v>0.4</v>
      </c>
      <c r="G57" s="18">
        <v>1.3</v>
      </c>
      <c r="H57" s="18">
        <v>4.5</v>
      </c>
      <c r="I57" s="18"/>
      <c r="J57" s="18"/>
      <c r="K57" s="18"/>
    </row>
    <row r="58" spans="1:11" ht="19.5" x14ac:dyDescent="0.25">
      <c r="A58" s="16" t="s">
        <v>307</v>
      </c>
      <c r="B58" s="18" t="s">
        <v>174</v>
      </c>
      <c r="C58" s="18" t="s">
        <v>168</v>
      </c>
      <c r="D58" s="18">
        <v>5</v>
      </c>
      <c r="E58" s="18"/>
      <c r="F58" s="18">
        <v>4</v>
      </c>
      <c r="G58" s="18">
        <v>0.3</v>
      </c>
      <c r="H58" s="18">
        <v>3</v>
      </c>
      <c r="I58" s="18"/>
      <c r="J58" s="18"/>
      <c r="K58" s="18"/>
    </row>
    <row r="59" spans="1:11" ht="19.5" x14ac:dyDescent="0.25">
      <c r="A59" s="16" t="s">
        <v>307</v>
      </c>
      <c r="B59" s="18" t="s">
        <v>175</v>
      </c>
      <c r="C59" s="18" t="s">
        <v>168</v>
      </c>
      <c r="D59" s="18">
        <v>53.3</v>
      </c>
      <c r="E59" s="18"/>
      <c r="F59" s="18">
        <v>0.6</v>
      </c>
      <c r="G59" s="18">
        <v>3</v>
      </c>
      <c r="H59" s="18">
        <v>12</v>
      </c>
      <c r="I59" s="18"/>
      <c r="J59" s="18"/>
      <c r="K59" s="18"/>
    </row>
    <row r="60" spans="1:11" x14ac:dyDescent="0.25">
      <c r="A60" s="16" t="s">
        <v>307</v>
      </c>
      <c r="B60" s="18" t="s">
        <v>176</v>
      </c>
      <c r="C60" s="18" t="s">
        <v>168</v>
      </c>
      <c r="D60" s="18">
        <v>0.2</v>
      </c>
      <c r="E60" s="18"/>
      <c r="F60" s="18"/>
      <c r="G60" s="18">
        <v>0.2</v>
      </c>
      <c r="H60" s="18">
        <v>0.7</v>
      </c>
      <c r="I60" s="18"/>
      <c r="J60" s="18"/>
      <c r="K60" s="18"/>
    </row>
    <row r="61" spans="1:11" x14ac:dyDescent="0.25">
      <c r="A61" s="16" t="s">
        <v>307</v>
      </c>
      <c r="B61" s="18" t="s">
        <v>177</v>
      </c>
      <c r="C61" s="18" t="s">
        <v>92</v>
      </c>
      <c r="D61" s="18">
        <v>6.4</v>
      </c>
      <c r="E61" s="18">
        <v>2.6</v>
      </c>
      <c r="F61" s="18"/>
      <c r="G61" s="18">
        <v>1</v>
      </c>
      <c r="H61" s="18">
        <v>6</v>
      </c>
      <c r="I61" s="18"/>
      <c r="J61" s="18"/>
      <c r="K61" s="18"/>
    </row>
    <row r="62" spans="1:11" x14ac:dyDescent="0.25">
      <c r="A62" s="136"/>
      <c r="B62" s="80" t="s">
        <v>329</v>
      </c>
      <c r="C62" s="81"/>
      <c r="D62" s="80"/>
      <c r="E62" s="80"/>
      <c r="F62" s="80"/>
      <c r="G62" s="80"/>
      <c r="H62" s="80"/>
      <c r="I62" s="80"/>
      <c r="J62" s="80"/>
      <c r="K62" s="80"/>
    </row>
    <row r="63" spans="1:11" x14ac:dyDescent="0.25">
      <c r="A63" s="136"/>
      <c r="B63" s="80" t="s">
        <v>180</v>
      </c>
      <c r="C63" s="81"/>
      <c r="D63" s="80"/>
      <c r="E63" s="80"/>
      <c r="F63" s="80"/>
      <c r="G63" s="80"/>
      <c r="H63" s="80"/>
      <c r="I63" s="80"/>
      <c r="J63" s="80"/>
      <c r="K63" s="80"/>
    </row>
    <row r="64" spans="1:11" x14ac:dyDescent="0.25">
      <c r="A64" s="136"/>
      <c r="B64" s="80" t="s">
        <v>181</v>
      </c>
      <c r="C64" s="81"/>
      <c r="D64" s="80"/>
      <c r="E64" s="80"/>
      <c r="F64" s="80"/>
      <c r="G64" s="80"/>
      <c r="H64" s="80"/>
      <c r="I64" s="80"/>
      <c r="J64" s="80"/>
      <c r="K64" s="80"/>
    </row>
    <row r="65" spans="1:11" x14ac:dyDescent="0.25">
      <c r="A65" s="136"/>
      <c r="B65" s="80" t="s">
        <v>182</v>
      </c>
      <c r="C65" s="81"/>
      <c r="D65" s="80"/>
      <c r="E65" s="80"/>
      <c r="F65" s="80"/>
      <c r="G65" s="80"/>
      <c r="H65" s="80"/>
      <c r="I65" s="80"/>
      <c r="J65" s="80"/>
      <c r="K65" s="80"/>
    </row>
    <row r="66" spans="1:11" x14ac:dyDescent="0.25">
      <c r="A66" s="136"/>
      <c r="B66" s="80" t="s">
        <v>183</v>
      </c>
      <c r="C66" s="81"/>
      <c r="D66" s="80"/>
      <c r="E66" s="80"/>
      <c r="F66" s="80"/>
      <c r="G66" s="80"/>
      <c r="H66" s="80"/>
      <c r="I66" s="80"/>
      <c r="J66" s="80"/>
      <c r="K66" s="80"/>
    </row>
    <row r="67" spans="1:11" x14ac:dyDescent="0.25">
      <c r="A67" s="136"/>
      <c r="B67" s="80" t="s">
        <v>184</v>
      </c>
      <c r="C67" s="81"/>
      <c r="D67" s="80"/>
      <c r="E67" s="80"/>
      <c r="F67" s="80"/>
      <c r="G67" s="80"/>
      <c r="H67" s="80"/>
      <c r="I67" s="80"/>
      <c r="J67" s="80"/>
      <c r="K67" s="80"/>
    </row>
    <row r="68" spans="1:11" x14ac:dyDescent="0.25">
      <c r="A68" s="136"/>
      <c r="B68" s="80" t="s">
        <v>185</v>
      </c>
      <c r="C68" s="81"/>
      <c r="D68" s="80"/>
      <c r="E68" s="80"/>
      <c r="F68" s="80"/>
      <c r="G68" s="80"/>
      <c r="H68" s="80"/>
      <c r="I68" s="80"/>
      <c r="J68" s="80"/>
      <c r="K68" s="80"/>
    </row>
    <row r="69" spans="1:11" x14ac:dyDescent="0.25">
      <c r="A69" s="136"/>
      <c r="B69" s="80" t="s">
        <v>186</v>
      </c>
      <c r="C69" s="81"/>
      <c r="D69" s="80"/>
      <c r="E69" s="80"/>
      <c r="F69" s="80"/>
      <c r="G69" s="80"/>
      <c r="H69" s="80"/>
      <c r="I69" s="80"/>
      <c r="J69" s="80"/>
      <c r="K69" s="80"/>
    </row>
    <row r="70" spans="1:11" x14ac:dyDescent="0.25">
      <c r="A70" s="136"/>
      <c r="B70" s="80" t="s">
        <v>187</v>
      </c>
      <c r="C70" s="81"/>
      <c r="D70" s="80"/>
      <c r="E70" s="80"/>
      <c r="F70" s="80"/>
      <c r="G70" s="80"/>
      <c r="H70" s="80"/>
      <c r="I70" s="80"/>
      <c r="J70" s="80"/>
      <c r="K70" s="80"/>
    </row>
    <row r="71" spans="1:11" x14ac:dyDescent="0.25">
      <c r="A71" s="136"/>
      <c r="B71" s="80" t="s">
        <v>188</v>
      </c>
      <c r="C71" s="81"/>
      <c r="D71" s="80"/>
      <c r="E71" s="80"/>
      <c r="F71" s="80"/>
      <c r="G71" s="80"/>
      <c r="H71" s="80"/>
      <c r="I71" s="80"/>
      <c r="J71" s="80"/>
      <c r="K71" s="80"/>
    </row>
    <row r="72" spans="1:11" x14ac:dyDescent="0.25">
      <c r="A72" s="136"/>
      <c r="B72" s="80" t="s">
        <v>189</v>
      </c>
      <c r="C72" s="81"/>
      <c r="D72" s="80"/>
      <c r="E72" s="80"/>
      <c r="F72" s="80"/>
      <c r="G72" s="80"/>
      <c r="H72" s="80"/>
      <c r="I72" s="80"/>
      <c r="J72" s="80"/>
      <c r="K72" s="80"/>
    </row>
    <row r="73" spans="1:11" x14ac:dyDescent="0.25">
      <c r="A73" s="136"/>
      <c r="B73" s="80" t="s">
        <v>190</v>
      </c>
      <c r="C73" s="81"/>
      <c r="D73" s="80"/>
      <c r="E73" s="80"/>
      <c r="F73" s="80"/>
      <c r="G73" s="80"/>
      <c r="H73" s="80"/>
      <c r="I73" s="80"/>
      <c r="J73" s="80"/>
      <c r="K73" s="80"/>
    </row>
    <row r="74" spans="1:11" x14ac:dyDescent="0.25">
      <c r="A74" s="136"/>
      <c r="B74" s="80" t="s">
        <v>191</v>
      </c>
      <c r="C74" s="81"/>
      <c r="D74" s="80"/>
      <c r="E74" s="80"/>
      <c r="F74" s="80"/>
      <c r="G74" s="80"/>
      <c r="H74" s="80"/>
      <c r="I74" s="80"/>
      <c r="J74" s="80"/>
      <c r="K74" s="80"/>
    </row>
    <row r="75" spans="1:11" x14ac:dyDescent="0.25">
      <c r="A75" s="136"/>
      <c r="B75" s="80" t="s">
        <v>192</v>
      </c>
      <c r="C75" s="81"/>
      <c r="D75" s="80"/>
      <c r="E75" s="80"/>
      <c r="F75" s="80"/>
      <c r="G75" s="80"/>
      <c r="H75" s="80"/>
      <c r="I75" s="80"/>
      <c r="J75" s="80"/>
      <c r="K75" s="80"/>
    </row>
    <row r="76" spans="1:11" x14ac:dyDescent="0.25">
      <c r="A76" s="136"/>
      <c r="B76" s="80" t="s">
        <v>193</v>
      </c>
      <c r="C76" s="81"/>
      <c r="D76" s="80"/>
      <c r="E76" s="80"/>
      <c r="F76" s="80"/>
      <c r="G76" s="80"/>
      <c r="H76" s="80"/>
      <c r="I76" s="80"/>
      <c r="J76" s="80"/>
      <c r="K76" s="80"/>
    </row>
    <row r="77" spans="1:11" x14ac:dyDescent="0.25">
      <c r="A77" s="136"/>
      <c r="B77" s="80" t="s">
        <v>194</v>
      </c>
      <c r="C77" s="81"/>
      <c r="D77" s="80"/>
      <c r="E77" s="80"/>
      <c r="F77" s="80"/>
      <c r="G77" s="80"/>
      <c r="H77" s="80"/>
      <c r="I77" s="80"/>
      <c r="J77" s="80"/>
      <c r="K77" s="80"/>
    </row>
    <row r="78" spans="1:11" x14ac:dyDescent="0.25">
      <c r="A78" s="136"/>
      <c r="B78" s="80" t="s">
        <v>195</v>
      </c>
      <c r="C78" s="81"/>
      <c r="D78" s="80"/>
      <c r="E78" s="80"/>
      <c r="F78" s="80"/>
      <c r="G78" s="80"/>
      <c r="H78" s="80"/>
      <c r="I78" s="80"/>
      <c r="J78" s="80"/>
      <c r="K78" s="80"/>
    </row>
    <row r="79" spans="1:11" x14ac:dyDescent="0.25">
      <c r="A79" s="136"/>
      <c r="B79" s="80" t="s">
        <v>196</v>
      </c>
      <c r="C79" s="81"/>
      <c r="D79" s="80"/>
      <c r="E79" s="80"/>
      <c r="F79" s="80"/>
      <c r="G79" s="80"/>
      <c r="H79" s="80"/>
      <c r="I79" s="80"/>
      <c r="J79" s="80"/>
      <c r="K79" s="80"/>
    </row>
    <row r="80" spans="1:11" x14ac:dyDescent="0.25">
      <c r="A80" s="136"/>
      <c r="B80" s="80" t="s">
        <v>197</v>
      </c>
      <c r="C80" s="81"/>
      <c r="D80" s="80"/>
      <c r="E80" s="80"/>
      <c r="F80" s="80"/>
      <c r="G80" s="80"/>
      <c r="H80" s="80"/>
      <c r="I80" s="80"/>
      <c r="J80" s="80"/>
      <c r="K80" s="80"/>
    </row>
    <row r="81" spans="1:11" x14ac:dyDescent="0.25">
      <c r="A81" s="136"/>
      <c r="B81" s="80" t="s">
        <v>198</v>
      </c>
      <c r="C81" s="81"/>
      <c r="D81" s="80"/>
      <c r="E81" s="80"/>
      <c r="F81" s="80"/>
      <c r="G81" s="80"/>
      <c r="H81" s="80"/>
      <c r="I81" s="80"/>
      <c r="J81" s="80"/>
      <c r="K81" s="80"/>
    </row>
  </sheetData>
  <sheetProtection algorithmName="SHA-512" hashValue="+VXKqPWTYkLfTvh9H+3JUKtWG2eoSMZaSiaho9VstWhneFrw18rWcVnnc6mWF53F7opj3P//kETmDL/GkpzsOA==" saltValue="HioiwrvgV4omR69mPYa/0w==" spinCount="100000" sheet="1" objects="1" selectLockedCells="1"/>
  <phoneticPr fontId="25" type="noConversion"/>
  <dataValidations xWindow="261" yWindow="859" count="3">
    <dataValidation allowBlank="1" showInputMessage="1" showErrorMessage="1" prompt="Bitte Produkt hinzufügen!" sqref="B62:B81" xr:uid="{00000000-0002-0000-0400-000000000000}"/>
    <dataValidation type="list" allowBlank="1" showInputMessage="1" showErrorMessage="1" prompt="Nährstoffangaben in kg je Tonne oder Kubikmeter!_x000a_Umrechnung % in kg/t = x10" sqref="C62:C81" xr:uid="{00000000-0002-0000-0400-000002000000}">
      <formula1>"kg/t, kg/m³"</formula1>
    </dataValidation>
    <dataValidation allowBlank="1" showInputMessage="1" showErrorMessage="1" prompt="Werte laut Analyse oder Hersteller-angaben eintragen!" sqref="D62:K81" xr:uid="{73FB6473-BA3D-42A8-B8E8-712384B83D48}"/>
  </dataValidation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261" yWindow="859" count="1">
        <x14:dataValidation type="list" allowBlank="1" showInputMessage="1" showErrorMessage="1" prompt="Bitte Stoffgruppe auswählen!_x000a_" xr:uid="{81B7C534-507A-4F42-AA10-8D73C410DD08}">
          <x14:formula1>
            <xm:f>Dropdownlisten!$P$1:$P$8</xm:f>
          </x14:formula1>
          <xm:sqref>A62:A81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03"/>
  <sheetViews>
    <sheetView zoomScale="90" zoomScaleNormal="90" workbookViewId="0">
      <selection activeCell="C7" sqref="C7"/>
    </sheetView>
  </sheetViews>
  <sheetFormatPr baseColWidth="10" defaultRowHeight="15" x14ac:dyDescent="0.25"/>
  <cols>
    <col min="1" max="1" width="5.140625" style="52" bestFit="1" customWidth="1"/>
    <col min="2" max="2" width="28.42578125" style="52" bestFit="1" customWidth="1"/>
    <col min="3" max="3" width="15.85546875" style="52" bestFit="1" customWidth="1"/>
    <col min="4" max="4" width="22.42578125" style="52" bestFit="1" customWidth="1"/>
    <col min="5" max="5" width="22.42578125" style="52" customWidth="1"/>
    <col min="6" max="6" width="25.85546875" style="52" bestFit="1" customWidth="1"/>
    <col min="7" max="7" width="31.140625" style="52" bestFit="1" customWidth="1"/>
    <col min="8" max="8" width="16.5703125" style="87" bestFit="1" customWidth="1"/>
    <col min="9" max="9" width="31.140625" style="52" bestFit="1" customWidth="1"/>
    <col min="10" max="10" width="16.5703125" style="87" bestFit="1" customWidth="1"/>
    <col min="11" max="11" width="35.85546875" style="56" customWidth="1"/>
    <col min="12" max="12" width="28.140625" style="52" bestFit="1" customWidth="1"/>
    <col min="13" max="13" width="13.5703125" style="52" customWidth="1"/>
    <col min="14" max="14" width="25.5703125" style="52" bestFit="1" customWidth="1"/>
    <col min="15" max="15" width="45.140625" style="52" customWidth="1"/>
    <col min="16" max="16" width="47" style="52" bestFit="1" customWidth="1"/>
    <col min="17" max="17" width="57.140625" style="52" bestFit="1" customWidth="1"/>
    <col min="18" max="18" width="30.42578125" style="52" customWidth="1"/>
    <col min="19" max="19" width="11.42578125" style="52"/>
    <col min="20" max="20" width="29" style="52" customWidth="1"/>
    <col min="21" max="21" width="11.42578125" style="52"/>
    <col min="22" max="22" width="1.85546875" style="52" bestFit="1" customWidth="1"/>
    <col min="23" max="24" width="11.42578125" style="52"/>
    <col min="25" max="25" width="21.28515625" style="52" customWidth="1"/>
    <col min="26" max="26" width="28.85546875" style="52" customWidth="1"/>
    <col min="27" max="27" width="16.28515625" style="52" customWidth="1"/>
    <col min="28" max="16384" width="11.42578125" style="52"/>
  </cols>
  <sheetData>
    <row r="1" spans="1:26" ht="85.5" customHeight="1" x14ac:dyDescent="0.25">
      <c r="A1" s="195" t="s">
        <v>330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7"/>
      <c r="Y1" s="42"/>
    </row>
    <row r="2" spans="1:26" ht="15" hidden="1" customHeight="1" x14ac:dyDescent="0.25">
      <c r="A2" s="198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200"/>
      <c r="Y2" s="42"/>
      <c r="Z2" s="42"/>
    </row>
    <row r="3" spans="1:26" x14ac:dyDescent="0.25">
      <c r="A3" s="209" t="s">
        <v>322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1"/>
      <c r="Y3" s="42"/>
      <c r="Z3" s="42"/>
    </row>
    <row r="4" spans="1:26" x14ac:dyDescent="0.25">
      <c r="A4" s="91"/>
      <c r="B4" s="61"/>
      <c r="C4" s="61"/>
      <c r="D4" s="61"/>
      <c r="E4" s="61"/>
      <c r="F4" s="61"/>
      <c r="G4" s="61"/>
      <c r="H4" s="105"/>
      <c r="I4" s="61"/>
      <c r="J4" s="105"/>
      <c r="K4" s="92"/>
      <c r="L4" s="61"/>
      <c r="M4" s="61"/>
      <c r="N4" s="61"/>
      <c r="O4" s="61"/>
      <c r="P4" s="61"/>
      <c r="Q4" s="61"/>
      <c r="R4" s="93"/>
    </row>
    <row r="5" spans="1:26" ht="55.5" customHeight="1" x14ac:dyDescent="0.25">
      <c r="A5" s="212" t="s">
        <v>2</v>
      </c>
      <c r="B5" s="214" t="s">
        <v>20</v>
      </c>
      <c r="C5" s="147" t="s">
        <v>56</v>
      </c>
      <c r="D5" s="146" t="s">
        <v>326</v>
      </c>
      <c r="E5" s="147" t="s">
        <v>43</v>
      </c>
      <c r="F5" s="146" t="s">
        <v>24</v>
      </c>
      <c r="G5" s="215" t="s">
        <v>284</v>
      </c>
      <c r="H5" s="217" t="s">
        <v>287</v>
      </c>
      <c r="I5" s="215" t="s">
        <v>285</v>
      </c>
      <c r="J5" s="217" t="s">
        <v>288</v>
      </c>
      <c r="K5" s="150" t="s">
        <v>10</v>
      </c>
      <c r="L5" s="147" t="s">
        <v>29</v>
      </c>
      <c r="M5" s="146" t="s">
        <v>23</v>
      </c>
      <c r="N5" s="146" t="s">
        <v>28</v>
      </c>
      <c r="O5" s="146" t="s">
        <v>282</v>
      </c>
      <c r="P5" s="146" t="s">
        <v>283</v>
      </c>
      <c r="Q5" s="146" t="s">
        <v>45</v>
      </c>
      <c r="R5" s="106" t="s">
        <v>325</v>
      </c>
    </row>
    <row r="6" spans="1:26" ht="33" customHeight="1" x14ac:dyDescent="0.25">
      <c r="A6" s="213"/>
      <c r="B6" s="215"/>
      <c r="C6" s="147" t="s">
        <v>327</v>
      </c>
      <c r="D6" s="148" t="s">
        <v>328</v>
      </c>
      <c r="E6" s="148"/>
      <c r="F6" s="148" t="s">
        <v>328</v>
      </c>
      <c r="G6" s="216"/>
      <c r="H6" s="218"/>
      <c r="I6" s="219"/>
      <c r="J6" s="218"/>
      <c r="K6" s="23" t="s">
        <v>328</v>
      </c>
      <c r="L6" s="148"/>
      <c r="M6" s="57" t="s">
        <v>3</v>
      </c>
      <c r="N6" s="57" t="s">
        <v>219</v>
      </c>
      <c r="O6" s="57"/>
      <c r="P6" s="57"/>
      <c r="Q6" s="57" t="s">
        <v>219</v>
      </c>
      <c r="R6" s="107" t="s">
        <v>308</v>
      </c>
    </row>
    <row r="7" spans="1:26" x14ac:dyDescent="0.25">
      <c r="A7" s="108">
        <v>1</v>
      </c>
      <c r="B7" s="58" t="str">
        <f>IF(Flächenverzeichnis!A12="","",Flächenverzeichnis!A12)</f>
        <v/>
      </c>
      <c r="C7" s="59"/>
      <c r="D7" s="58" t="str">
        <f>IF(B7="","",IF(C7="","Zielertrag auswählen!",IF(C7="Traubenertrag:","Zielertrag auswählen!",INDEX('N-Grundbedarf'!B:B,MATCH(C7,'N-Grundbedarf'!A:A,0)))))</f>
        <v/>
      </c>
      <c r="E7" s="59"/>
      <c r="F7" s="58" t="str">
        <f>IF(D7="","",IF(E7="","Wüchsigkeit auswählen!",IF(E7="schwach",D7+30,IF(E7="ausgeglichen/normal",D7,IF(E7="stark",D7-30,"")))))</f>
        <v/>
      </c>
      <c r="G7" s="59"/>
      <c r="H7" s="86"/>
      <c r="I7" s="89"/>
      <c r="J7" s="90"/>
      <c r="K7" s="88" t="str">
        <f>IF(B7="","",IF(OR(G7="",I7="",AND(G7="",I7="")),"Begrünung überprüfen!",IF(OR(H7="",J7="",AND(H7="",J7="")),"Leguminosenanteil überprüfen!",IF(AND(AND(G7="keine Begrünung",H7=0),AND(I7="keine Begrünung",J7=0)),0,IF(OR(AND(G7="",H7&gt;0),AND(I7="",J7&gt;0)),"Begrünung überprüfen!",IF(OR(AND(G7="keine Begrünung",H7&gt;0),AND(I7="keine Begrünung",J7&gt;0)),"Leguminosenanteil überprüfen!",IF(OR(AND(G7="Begrünung ohne Leguminosen",H7&gt;0),AND(I7="Begrünung ohne Leguminosen",J7&gt;0)),"Leguminosenanteil überprüfen!",IF(OR(AND(G7="Begrünung mit Leguminosen",H7&lt;=0),AND(I7="Begrünung mit Leguminosen",J7&lt;=0)),"Leguminosenanteil überprüfen!",IF(OR(G7="Begrünung ohne Leguminosen",I7="Begrünung ohne Leguminosen",G7="Begrünung mit Leguminosen",I7="Begrünung mit Leguminosen"),SUM(INDEX(Begrünung!C:C,MATCH('N-Berechnungsverfahren'!H7,Begrünung!A:A,0)),INDEX(Begrünung!C:C,MATCH('N-Berechnungsverfahren'!J7,Begrünung!A:A,0)),0))))))))))</f>
        <v/>
      </c>
      <c r="L7" s="59"/>
      <c r="M7" s="59"/>
      <c r="N7" s="58" t="str">
        <f>IF(B7="","",IF(L7="","Bodenart auswählen!",IF(M7="","Humusgehalt auswählen!",IF(AND(L7="leichte Böden",M7&lt;1.5),20,IF(AND(L7="leichte Böden",M7&gt;2.5),-40,IF(AND(L7="mittlere bis schwere Böden",M7&lt;1.8),20,IF(AND(L7="mittlere bis schwere Böden",M7&gt;3),-40,IF(AND(L7="steinhaltige Böden",M7&gt;4),-40,IF(AND(L7="extrem steinhaltige Böden",M7&gt;=7),-40,0)))))))))</f>
        <v/>
      </c>
      <c r="O7" s="59"/>
      <c r="P7" s="89"/>
      <c r="Q7" s="58" t="str">
        <f>IF(B7="","",IF(OR(K7="Begrünung überprüfen!",K7="Leguminosenanteil überprüfen!"),"Begrünung überprüfen!",IF(OR(P7="",O7="",AND(P7="",O7="")),"Bodenbearbeitung auswählen!",IF(AND(J7&lt;50,P7="Walzen/Mulchen mit Leguminosen ab 50 %"),"Leguminosenanteil oder Bodenbearbeitung überprüfen!",IF(AND(J7&gt;=50,P7="Walzen/Mulchen/Mähen"),"Leguminosenanteil oder Bodenbearbeitung überprüfen!",IF(AND(J7&gt;=50,P7="Umbruch mit Leguminosen &lt; 50 %"),"Leguminosenanteil oder Bodenbearbeitung überprüfen!",IF(AND(J7&lt;50,P7="Umbruch mit Leguminosen ab 50 %"),"Leguminosenanteil oder Bodenbearbeitung überprüfen!",IF(AND(H7&lt;50,O7="Walzen/Mulchen mit Leguminosen ab 50 %"),"Leguminosenanteil oder Bodenbearbeitung überprüfen!",IF(AND(H7&gt;=50,O7="Walzen/Mulchen/Mähen"),"Leguminosenanteil oder Bodenbearbeitung überprüfen!",IF(AND(H7&gt;=50,O7="Umbruch mit Leguminosen &lt; 50 %"),"Leguminosenanteil oder Bodenbearbeitung überprüfen!",IF(AND(H7&lt;50,O7="Umbruch mit Leguminosen ab 50 %"),"Leguminosenanteil oder Bodenbearbeitung überprüfen!",SUM(INDEX(Bodenbearbeitung!B:B,MATCH('N-Berechnungsverfahren'!O7,Bodenbearbeitung!A:A,0)),INDEX(Bodenbearbeitung!B:B,MATCH('N-Berechnungsverfahren'!P7,Bodenbearbeitung!A:A,0))))))))))))))</f>
        <v/>
      </c>
      <c r="R7" s="109" t="str">
        <f>IF(B7="","",IF(OR(D7="Zielertrag auswählen!",F7="Wüchsigkeit auswählen!",N7="Bodenart auswählen!",Q7="Bodenbearbeitung auswählen!",Q7="Leguminosenanteil überprüfen!",Q7="Leguminosenanteil oder Bodenbearbeitung überprüfen!",Q7="Begrünung überprüfen!"),"Düngebedarf nicht ermittelt!",IF(SUM(F7,N7,Q7)&lt;0,0,SUM(F7,N7,Q7))))</f>
        <v/>
      </c>
      <c r="V7" s="42"/>
      <c r="W7" s="42"/>
      <c r="X7" s="42"/>
    </row>
    <row r="8" spans="1:26" x14ac:dyDescent="0.25">
      <c r="A8" s="108">
        <v>2</v>
      </c>
      <c r="B8" s="58" t="str">
        <f>IF(Flächenverzeichnis!A13="","",Flächenverzeichnis!A13)</f>
        <v/>
      </c>
      <c r="C8" s="59"/>
      <c r="D8" s="58" t="str">
        <f>IF(B8="","",IF(C8="","Zielertrag auswählen!",IF(C8="Traubenertrag:","Zielertrag auswählen!",INDEX('N-Grundbedarf'!B:B,MATCH(C8,'N-Grundbedarf'!A:A,0)))))</f>
        <v/>
      </c>
      <c r="E8" s="59"/>
      <c r="F8" s="58" t="str">
        <f t="shared" ref="F8:F71" si="0">IF(D8="","",IF(E8="","Wüchsigkeit auswählen!",IF(E8="schwach",D8+30,IF(E8="ausgeglichen/normal",D8,IF(E8="stark",D8-30,"")))))</f>
        <v/>
      </c>
      <c r="G8" s="59"/>
      <c r="H8" s="86"/>
      <c r="I8" s="89"/>
      <c r="J8" s="90"/>
      <c r="K8" s="88" t="str">
        <f>IF(B8="","",IF(OR(G8="",I8="",AND(G8="",I8="")),"Begrünung überprüfen!",IF(OR(H8="",J8="",AND(H8="",J8="")),"Leguminosenanteil überprüfen!",IF(AND(AND(G8="keine Begrünung",H8=0),AND(I8="keine Begrünung",J8=0)),0,IF(OR(AND(G8="",H8&gt;0),AND(I8="",J8&gt;0)),"Begrünung überprüfen!",IF(OR(AND(G8="keine Begrünung",H8&gt;0),AND(I8="keine Begrünung",J8&gt;0)),"Leguminosenanteil überprüfen!",IF(OR(AND(G8="Begrünung ohne Leguminosen",H8&gt;0),AND(I8="Begrünung ohne Leguminosen",J8&gt;0)),"Leguminosenanteil überprüfen!",IF(OR(AND(G8="Begrünung mit Leguminosen",H8&lt;=0),AND(I8="Begrünung mit Leguminosen",J8&lt;=0)),"Leguminosenanteil überprüfen!",IF(OR(G8="Begrünung ohne Leguminosen",I8="Begrünung ohne Leguminosen",G8="Begrünung mit Leguminosen",I8="Begrünung mit Leguminosen"),SUM(INDEX(Begrünung!C:C,MATCH('N-Berechnungsverfahren'!H8,Begrünung!A:A,0)),INDEX(Begrünung!C:C,MATCH('N-Berechnungsverfahren'!J8,Begrünung!A:A,0)),0))))))))))</f>
        <v/>
      </c>
      <c r="L8" s="59"/>
      <c r="M8" s="59"/>
      <c r="N8" s="58" t="str">
        <f t="shared" ref="N8:N71" si="1">IF(B8="","",IF(L8="","Bodenart auswählen!",IF(M8="","Humusgehalt auswählen!",IF(AND(L8="leichte Böden",M8&lt;1.5),20,IF(AND(L8="leichte Böden",M8&gt;2.5),-40,IF(AND(L8="mittlere bis schwere Böden",M8&lt;1.8),20,IF(AND(L8="mittlere bis schwere Böden",M8&gt;3),-40,IF(AND(L8="steinhaltige Böden",M8&gt;4),-40,IF(AND(L8="extrem steinhaltige Böden",M8&gt;=7),-40,0)))))))))</f>
        <v/>
      </c>
      <c r="O8" s="59"/>
      <c r="P8" s="89"/>
      <c r="Q8" s="58" t="str">
        <f>IF(B8="","",IF(OR(K8="Begrünung überprüfen!",K8="Leguminosenanteil überprüfen!"),"Begrünung überprüfen!",IF(OR(P8="",O8="",AND(P8="",O8="")),"Bodenbearbeitung auswählen!",IF(AND(J8&lt;50,P8="Walzen/Mulchen mit Leguminosen ab 50 %"),"Leguminosenanteil oder Bodenbearbeitung überprüfen!",IF(AND(J8&gt;=50,P8="Walzen/Mulchen/Mähen"),"Leguminosenanteil oder Bodenbearbeitung überprüfen!",IF(AND(J8&gt;=50,P8="Umbruch mit Leguminosen &lt; 50 %"),"Leguminosenanteil oder Bodenbearbeitung überprüfen!",IF(AND(J8&lt;50,P8="Umbruch mit Leguminosen ab 50 %"),"Leguminosenanteil oder Bodenbearbeitung überprüfen!",IF(AND(H8&lt;50,O8="Walzen/Mulchen mit Leguminosen ab 50 %"),"Leguminosenanteil oder Bodenbearbeitung überprüfen!",IF(AND(H8&gt;=50,O8="Walzen/Mulchen/Mähen"),"Leguminosenanteil oder Bodenbearbeitung überprüfen!",IF(AND(H8&gt;=50,O8="Umbruch mit Leguminosen &lt; 50 %"),"Leguminosenanteil oder Bodenbearbeitung überprüfen!",IF(AND(H8&lt;50,O8="Umbruch mit Leguminosen ab 50 %"),"Leguminosenanteil oder Bodenbearbeitung überprüfen!",SUM(INDEX(Bodenbearbeitung!B:B,MATCH('N-Berechnungsverfahren'!O8,Bodenbearbeitung!A:A,0)),INDEX(Bodenbearbeitung!B:B,MATCH('N-Berechnungsverfahren'!P8,Bodenbearbeitung!A:A,0))))))))))))))</f>
        <v/>
      </c>
      <c r="R8" s="109" t="str">
        <f t="shared" ref="R8:R71" si="2">IF(B8="","",IF(OR(D8="Zielertrag auswählen!",F8="Wüchsigkeit auswählen!",N8="Bodenart auswählen!",Q8="Bodenbearbeitung auswählen!",Q8="Leguminosenanteil überprüfen!",Q8="Leguminosenanteil oder Bodenbearbeitung überprüfen!",Q8="Begrünung überprüfen!"),"Düngebedarf nicht ermittelt!",IF(SUM(F8,N8,Q8)&lt;0,0,SUM(F8,N8,Q8))))</f>
        <v/>
      </c>
      <c r="V8" s="42"/>
      <c r="W8" s="42"/>
      <c r="X8" s="42"/>
    </row>
    <row r="9" spans="1:26" x14ac:dyDescent="0.25">
      <c r="A9" s="108">
        <v>3</v>
      </c>
      <c r="B9" s="58" t="str">
        <f>IF(Flächenverzeichnis!A14="","",Flächenverzeichnis!A14)</f>
        <v/>
      </c>
      <c r="C9" s="59"/>
      <c r="D9" s="58" t="str">
        <f>IF(B9="","",IF(C9="","Zielertrag auswählen!",IF(C9="Traubenertrag:","Zielertrag auswählen!",INDEX('N-Grundbedarf'!B:B,MATCH(C9,'N-Grundbedarf'!A:A,0)))))</f>
        <v/>
      </c>
      <c r="E9" s="59"/>
      <c r="F9" s="58" t="str">
        <f t="shared" si="0"/>
        <v/>
      </c>
      <c r="G9" s="59"/>
      <c r="H9" s="86"/>
      <c r="I9" s="89"/>
      <c r="J9" s="90"/>
      <c r="K9" s="88" t="str">
        <f>IF(B9="","",IF(OR(G9="",I9="",AND(G9="",I9="")),"Begrünung überprüfen!",IF(OR(H9="",J9="",AND(H9="",J9="")),"Leguminosenanteil überprüfen!",IF(AND(AND(G9="keine Begrünung",H9=0),AND(I9="keine Begrünung",J9=0)),0,IF(OR(AND(G9="",H9&gt;0),AND(I9="",J9&gt;0)),"Begrünung überprüfen!",IF(OR(AND(G9="keine Begrünung",H9&gt;0),AND(I9="keine Begrünung",J9&gt;0)),"Leguminosenanteil überprüfen!",IF(OR(AND(G9="Begrünung ohne Leguminosen",H9&gt;0),AND(I9="Begrünung ohne Leguminosen",J9&gt;0)),"Leguminosenanteil überprüfen!",IF(OR(AND(G9="Begrünung mit Leguminosen",H9&lt;=0),AND(I9="Begrünung mit Leguminosen",J9&lt;=0)),"Leguminosenanteil überprüfen!",IF(OR(G9="Begrünung ohne Leguminosen",I9="Begrünung ohne Leguminosen",G9="Begrünung mit Leguminosen",I9="Begrünung mit Leguminosen"),SUM(INDEX(Begrünung!C:C,MATCH('N-Berechnungsverfahren'!H9,Begrünung!A:A,0)),INDEX(Begrünung!C:C,MATCH('N-Berechnungsverfahren'!J9,Begrünung!A:A,0)),0))))))))))</f>
        <v/>
      </c>
      <c r="L9" s="59"/>
      <c r="M9" s="59"/>
      <c r="N9" s="58" t="str">
        <f t="shared" si="1"/>
        <v/>
      </c>
      <c r="O9" s="59"/>
      <c r="P9" s="89"/>
      <c r="Q9" s="58" t="str">
        <f>IF(B9="","",IF(OR(K9="Begrünung überprüfen!",K9="Leguminosenanteil überprüfen!"),"Begrünung überprüfen!",IF(OR(P9="",O9="",AND(P9="",O9="")),"Bodenbearbeitung auswählen!",IF(AND(J9&lt;50,P9="Walzen/Mulchen mit Leguminosen ab 50 %"),"Leguminosenanteil oder Bodenbearbeitung überprüfen!",IF(AND(J9&gt;=50,P9="Walzen/Mulchen/Mähen"),"Leguminosenanteil oder Bodenbearbeitung überprüfen!",IF(AND(J9&gt;=50,P9="Umbruch mit Leguminosen &lt; 50 %"),"Leguminosenanteil oder Bodenbearbeitung überprüfen!",IF(AND(J9&lt;50,P9="Umbruch mit Leguminosen ab 50 %"),"Leguminosenanteil oder Bodenbearbeitung überprüfen!",IF(AND(H9&lt;50,O9="Walzen/Mulchen mit Leguminosen ab 50 %"),"Leguminosenanteil oder Bodenbearbeitung überprüfen!",IF(AND(H9&gt;=50,O9="Walzen/Mulchen/Mähen"),"Leguminosenanteil oder Bodenbearbeitung überprüfen!",IF(AND(H9&gt;=50,O9="Umbruch mit Leguminosen &lt; 50 %"),"Leguminosenanteil oder Bodenbearbeitung überprüfen!",IF(AND(H9&lt;50,O9="Umbruch mit Leguminosen ab 50 %"),"Leguminosenanteil oder Bodenbearbeitung überprüfen!",SUM(INDEX(Bodenbearbeitung!B:B,MATCH('N-Berechnungsverfahren'!O9,Bodenbearbeitung!A:A,0)),INDEX(Bodenbearbeitung!B:B,MATCH('N-Berechnungsverfahren'!P9,Bodenbearbeitung!A:A,0))))))))))))))</f>
        <v/>
      </c>
      <c r="R9" s="109" t="str">
        <f t="shared" si="2"/>
        <v/>
      </c>
      <c r="V9" s="42"/>
      <c r="W9" s="42"/>
      <c r="X9" s="42"/>
    </row>
    <row r="10" spans="1:26" x14ac:dyDescent="0.25">
      <c r="A10" s="108">
        <v>4</v>
      </c>
      <c r="B10" s="58" t="str">
        <f>IF(Flächenverzeichnis!A15="","",Flächenverzeichnis!A15)</f>
        <v/>
      </c>
      <c r="C10" s="59"/>
      <c r="D10" s="58" t="str">
        <f>IF(B10="","",IF(C10="","Zielertrag auswählen!",IF(C10="Traubenertrag:","Zielertrag auswählen!",INDEX('N-Grundbedarf'!B:B,MATCH(C10,'N-Grundbedarf'!A:A,0)))))</f>
        <v/>
      </c>
      <c r="E10" s="59"/>
      <c r="F10" s="58" t="str">
        <f t="shared" si="0"/>
        <v/>
      </c>
      <c r="G10" s="59"/>
      <c r="H10" s="86"/>
      <c r="I10" s="89"/>
      <c r="J10" s="90"/>
      <c r="K10" s="88" t="str">
        <f>IF(B10="","",IF(OR(G10="",I10="",AND(G10="",I10="")),"Begrünung überprüfen!",IF(OR(H10="",J10="",AND(H10="",J10="")),"Leguminosenanteil überprüfen!",IF(AND(AND(G10="keine Begrünung",H10=0),AND(I10="keine Begrünung",J10=0)),0,IF(OR(AND(G10="",H10&gt;0),AND(I10="",J10&gt;0)),"Begrünung überprüfen!",IF(OR(AND(G10="keine Begrünung",H10&gt;0),AND(I10="keine Begrünung",J10&gt;0)),"Leguminosenanteil überprüfen!",IF(OR(AND(G10="Begrünung ohne Leguminosen",H10&gt;0),AND(I10="Begrünung ohne Leguminosen",J10&gt;0)),"Leguminosenanteil überprüfen!",IF(OR(AND(G10="Begrünung mit Leguminosen",H10&lt;=0),AND(I10="Begrünung mit Leguminosen",J10&lt;=0)),"Leguminosenanteil überprüfen!",IF(OR(G10="Begrünung ohne Leguminosen",I10="Begrünung ohne Leguminosen",G10="Begrünung mit Leguminosen",I10="Begrünung mit Leguminosen"),SUM(INDEX(Begrünung!C:C,MATCH('N-Berechnungsverfahren'!H10,Begrünung!A:A,0)),INDEX(Begrünung!C:C,MATCH('N-Berechnungsverfahren'!J10,Begrünung!A:A,0)),0))))))))))</f>
        <v/>
      </c>
      <c r="L10" s="59"/>
      <c r="M10" s="59"/>
      <c r="N10" s="58" t="str">
        <f t="shared" si="1"/>
        <v/>
      </c>
      <c r="O10" s="59"/>
      <c r="P10" s="89"/>
      <c r="Q10" s="58" t="str">
        <f>IF(B10="","",IF(OR(K10="Begrünung überprüfen!",K10="Leguminosenanteil überprüfen!"),"Begrünung überprüfen!",IF(OR(P10="",O10="",AND(P10="",O10="")),"Bodenbearbeitung auswählen!",IF(AND(J10&lt;50,P10="Walzen/Mulchen mit Leguminosen ab 50 %"),"Leguminosenanteil oder Bodenbearbeitung überprüfen!",IF(AND(J10&gt;=50,P10="Walzen/Mulchen/Mähen"),"Leguminosenanteil oder Bodenbearbeitung überprüfen!",IF(AND(J10&gt;=50,P10="Umbruch mit Leguminosen &lt; 50 %"),"Leguminosenanteil oder Bodenbearbeitung überprüfen!",IF(AND(J10&lt;50,P10="Umbruch mit Leguminosen ab 50 %"),"Leguminosenanteil oder Bodenbearbeitung überprüfen!",IF(AND(H10&lt;50,O10="Walzen/Mulchen mit Leguminosen ab 50 %"),"Leguminosenanteil oder Bodenbearbeitung überprüfen!",IF(AND(H10&gt;=50,O10="Walzen/Mulchen/Mähen"),"Leguminosenanteil oder Bodenbearbeitung überprüfen!",IF(AND(H10&gt;=50,O10="Umbruch mit Leguminosen &lt; 50 %"),"Leguminosenanteil oder Bodenbearbeitung überprüfen!",IF(AND(H10&lt;50,O10="Umbruch mit Leguminosen ab 50 %"),"Leguminosenanteil oder Bodenbearbeitung überprüfen!",SUM(INDEX(Bodenbearbeitung!B:B,MATCH('N-Berechnungsverfahren'!O10,Bodenbearbeitung!A:A,0)),INDEX(Bodenbearbeitung!B:B,MATCH('N-Berechnungsverfahren'!P10,Bodenbearbeitung!A:A,0))))))))))))))</f>
        <v/>
      </c>
      <c r="R10" s="109" t="str">
        <f t="shared" si="2"/>
        <v/>
      </c>
      <c r="V10" s="42"/>
      <c r="W10" s="42"/>
      <c r="X10" s="42"/>
    </row>
    <row r="11" spans="1:26" x14ac:dyDescent="0.25">
      <c r="A11" s="108">
        <v>5</v>
      </c>
      <c r="B11" s="58" t="str">
        <f>IF(Flächenverzeichnis!A16="","",Flächenverzeichnis!A16)</f>
        <v/>
      </c>
      <c r="C11" s="59"/>
      <c r="D11" s="58" t="str">
        <f>IF(B11="","",IF(C11="","Zielertrag auswählen!",IF(C11="Traubenertrag:","Zielertrag auswählen!",INDEX('N-Grundbedarf'!B:B,MATCH(C11,'N-Grundbedarf'!A:A,0)))))</f>
        <v/>
      </c>
      <c r="E11" s="59"/>
      <c r="F11" s="58" t="str">
        <f t="shared" si="0"/>
        <v/>
      </c>
      <c r="G11" s="59"/>
      <c r="H11" s="86"/>
      <c r="I11" s="89"/>
      <c r="J11" s="90"/>
      <c r="K11" s="88" t="str">
        <f>IF(B11="","",IF(OR(G11="",I11="",AND(G11="",I11="")),"Begrünung überprüfen!",IF(OR(H11="",J11="",AND(H11="",J11="")),"Leguminosenanteil überprüfen!",IF(AND(AND(G11="keine Begrünung",H11=0),AND(I11="keine Begrünung",J11=0)),0,IF(OR(AND(G11="",H11&gt;0),AND(I11="",J11&gt;0)),"Begrünung überprüfen!",IF(OR(AND(G11="keine Begrünung",H11&gt;0),AND(I11="keine Begrünung",J11&gt;0)),"Leguminosenanteil überprüfen!",IF(OR(AND(G11="Begrünung ohne Leguminosen",H11&gt;0),AND(I11="Begrünung ohne Leguminosen",J11&gt;0)),"Leguminosenanteil überprüfen!",IF(OR(AND(G11="Begrünung mit Leguminosen",H11&lt;=0),AND(I11="Begrünung mit Leguminosen",J11&lt;=0)),"Leguminosenanteil überprüfen!",IF(OR(G11="Begrünung ohne Leguminosen",I11="Begrünung ohne Leguminosen",G11="Begrünung mit Leguminosen",I11="Begrünung mit Leguminosen"),SUM(INDEX(Begrünung!C:C,MATCH('N-Berechnungsverfahren'!H11,Begrünung!A:A,0)),INDEX(Begrünung!C:C,MATCH('N-Berechnungsverfahren'!J11,Begrünung!A:A,0)),0))))))))))</f>
        <v/>
      </c>
      <c r="L11" s="59"/>
      <c r="M11" s="59"/>
      <c r="N11" s="58" t="str">
        <f t="shared" si="1"/>
        <v/>
      </c>
      <c r="O11" s="59"/>
      <c r="P11" s="89"/>
      <c r="Q11" s="58" t="str">
        <f>IF(B11="","",IF(OR(K11="Begrünung überprüfen!",K11="Leguminosenanteil überprüfen!"),"Begrünung überprüfen!",IF(OR(P11="",O11="",AND(P11="",O11="")),"Bodenbearbeitung auswählen!",IF(AND(J11&lt;50,P11="Walzen/Mulchen mit Leguminosen ab 50 %"),"Leguminosenanteil oder Bodenbearbeitung überprüfen!",IF(AND(J11&gt;=50,P11="Walzen/Mulchen/Mähen"),"Leguminosenanteil oder Bodenbearbeitung überprüfen!",IF(AND(J11&gt;=50,P11="Umbruch mit Leguminosen &lt; 50 %"),"Leguminosenanteil oder Bodenbearbeitung überprüfen!",IF(AND(J11&lt;50,P11="Umbruch mit Leguminosen ab 50 %"),"Leguminosenanteil oder Bodenbearbeitung überprüfen!",IF(AND(H11&lt;50,O11="Walzen/Mulchen mit Leguminosen ab 50 %"),"Leguminosenanteil oder Bodenbearbeitung überprüfen!",IF(AND(H11&gt;=50,O11="Walzen/Mulchen/Mähen"),"Leguminosenanteil oder Bodenbearbeitung überprüfen!",IF(AND(H11&gt;=50,O11="Umbruch mit Leguminosen &lt; 50 %"),"Leguminosenanteil oder Bodenbearbeitung überprüfen!",IF(AND(H11&lt;50,O11="Umbruch mit Leguminosen ab 50 %"),"Leguminosenanteil oder Bodenbearbeitung überprüfen!",SUM(INDEX(Bodenbearbeitung!B:B,MATCH('N-Berechnungsverfahren'!O11,Bodenbearbeitung!A:A,0)),INDEX(Bodenbearbeitung!B:B,MATCH('N-Berechnungsverfahren'!P11,Bodenbearbeitung!A:A,0))))))))))))))</f>
        <v/>
      </c>
      <c r="R11" s="109" t="str">
        <f t="shared" si="2"/>
        <v/>
      </c>
      <c r="V11" s="42"/>
      <c r="W11" s="42"/>
      <c r="X11" s="42"/>
    </row>
    <row r="12" spans="1:26" x14ac:dyDescent="0.25">
      <c r="A12" s="108">
        <v>6</v>
      </c>
      <c r="B12" s="58" t="str">
        <f>IF(Flächenverzeichnis!A17="","",Flächenverzeichnis!A17)</f>
        <v/>
      </c>
      <c r="C12" s="59"/>
      <c r="D12" s="58" t="str">
        <f>IF(B12="","",IF(C12="","Zielertrag auswählen!",IF(C12="Traubenertrag:","Zielertrag auswählen!",INDEX('N-Grundbedarf'!B:B,MATCH(C12,'N-Grundbedarf'!A:A,0)))))</f>
        <v/>
      </c>
      <c r="E12" s="59"/>
      <c r="F12" s="58" t="str">
        <f t="shared" si="0"/>
        <v/>
      </c>
      <c r="G12" s="59"/>
      <c r="H12" s="86"/>
      <c r="I12" s="89"/>
      <c r="J12" s="90"/>
      <c r="K12" s="88" t="str">
        <f>IF(B12="","",IF(OR(G12="",I12="",AND(G12="",I12="")),"Begrünung überprüfen!",IF(OR(H12="",J12="",AND(H12="",J12="")),"Leguminosenanteil überprüfen!",IF(AND(AND(G12="keine Begrünung",H12=0),AND(I12="keine Begrünung",J12=0)),0,IF(OR(AND(G12="",H12&gt;0),AND(I12="",J12&gt;0)),"Begrünung überprüfen!",IF(OR(AND(G12="keine Begrünung",H12&gt;0),AND(I12="keine Begrünung",J12&gt;0)),"Leguminosenanteil überprüfen!",IF(OR(AND(G12="Begrünung ohne Leguminosen",H12&gt;0),AND(I12="Begrünung ohne Leguminosen",J12&gt;0)),"Leguminosenanteil überprüfen!",IF(OR(AND(G12="Begrünung mit Leguminosen",H12&lt;=0),AND(I12="Begrünung mit Leguminosen",J12&lt;=0)),"Leguminosenanteil überprüfen!",IF(OR(G12="Begrünung ohne Leguminosen",I12="Begrünung ohne Leguminosen",G12="Begrünung mit Leguminosen",I12="Begrünung mit Leguminosen"),SUM(INDEX(Begrünung!C:C,MATCH('N-Berechnungsverfahren'!H12,Begrünung!A:A,0)),INDEX(Begrünung!C:C,MATCH('N-Berechnungsverfahren'!J12,Begrünung!A:A,0)),0))))))))))</f>
        <v/>
      </c>
      <c r="L12" s="59"/>
      <c r="M12" s="59"/>
      <c r="N12" s="58" t="str">
        <f t="shared" si="1"/>
        <v/>
      </c>
      <c r="O12" s="59"/>
      <c r="P12" s="89"/>
      <c r="Q12" s="58" t="str">
        <f>IF(B12="","",IF(OR(K12="Begrünung überprüfen!",K12="Leguminosenanteil überprüfen!"),"Begrünung überprüfen!",IF(OR(P12="",O12="",AND(P12="",O12="")),"Bodenbearbeitung auswählen!",IF(AND(J12&lt;50,P12="Walzen/Mulchen mit Leguminosen ab 50 %"),"Leguminosenanteil oder Bodenbearbeitung überprüfen!",IF(AND(J12&gt;=50,P12="Walzen/Mulchen/Mähen"),"Leguminosenanteil oder Bodenbearbeitung überprüfen!",IF(AND(J12&gt;=50,P12="Umbruch mit Leguminosen &lt; 50 %"),"Leguminosenanteil oder Bodenbearbeitung überprüfen!",IF(AND(J12&lt;50,P12="Umbruch mit Leguminosen ab 50 %"),"Leguminosenanteil oder Bodenbearbeitung überprüfen!",IF(AND(H12&lt;50,O12="Walzen/Mulchen mit Leguminosen ab 50 %"),"Leguminosenanteil oder Bodenbearbeitung überprüfen!",IF(AND(H12&gt;=50,O12="Walzen/Mulchen/Mähen"),"Leguminosenanteil oder Bodenbearbeitung überprüfen!",IF(AND(H12&gt;=50,O12="Umbruch mit Leguminosen &lt; 50 %"),"Leguminosenanteil oder Bodenbearbeitung überprüfen!",IF(AND(H12&lt;50,O12="Umbruch mit Leguminosen ab 50 %"),"Leguminosenanteil oder Bodenbearbeitung überprüfen!",SUM(INDEX(Bodenbearbeitung!B:B,MATCH('N-Berechnungsverfahren'!O12,Bodenbearbeitung!A:A,0)),INDEX(Bodenbearbeitung!B:B,MATCH('N-Berechnungsverfahren'!P12,Bodenbearbeitung!A:A,0))))))))))))))</f>
        <v/>
      </c>
      <c r="R12" s="109" t="str">
        <f t="shared" si="2"/>
        <v/>
      </c>
      <c r="V12" s="42"/>
      <c r="W12" s="42"/>
      <c r="X12" s="42"/>
    </row>
    <row r="13" spans="1:26" x14ac:dyDescent="0.25">
      <c r="A13" s="108">
        <v>7</v>
      </c>
      <c r="B13" s="58" t="str">
        <f>IF(Flächenverzeichnis!A18="","",Flächenverzeichnis!A18)</f>
        <v/>
      </c>
      <c r="C13" s="59"/>
      <c r="D13" s="58" t="str">
        <f>IF(B13="","",IF(C13="","Zielertrag auswählen!",IF(C13="Traubenertrag:","Zielertrag auswählen!",INDEX('N-Grundbedarf'!B:B,MATCH(C13,'N-Grundbedarf'!A:A,0)))))</f>
        <v/>
      </c>
      <c r="E13" s="59"/>
      <c r="F13" s="58" t="str">
        <f t="shared" si="0"/>
        <v/>
      </c>
      <c r="G13" s="59"/>
      <c r="H13" s="86"/>
      <c r="I13" s="89"/>
      <c r="J13" s="90"/>
      <c r="K13" s="88" t="str">
        <f>IF(B13="","",IF(OR(G13="",I13="",AND(G13="",I13="")),"Begrünung überprüfen!",IF(OR(H13="",J13="",AND(H13="",J13="")),"Leguminosenanteil überprüfen!",IF(AND(AND(G13="keine Begrünung",H13=0),AND(I13="keine Begrünung",J13=0)),0,IF(OR(AND(G13="",H13&gt;0),AND(I13="",J13&gt;0)),"Begrünung überprüfen!",IF(OR(AND(G13="keine Begrünung",H13&gt;0),AND(I13="keine Begrünung",J13&gt;0)),"Leguminosenanteil überprüfen!",IF(OR(AND(G13="Begrünung ohne Leguminosen",H13&gt;0),AND(I13="Begrünung ohne Leguminosen",J13&gt;0)),"Leguminosenanteil überprüfen!",IF(OR(AND(G13="Begrünung mit Leguminosen",H13&lt;=0),AND(I13="Begrünung mit Leguminosen",J13&lt;=0)),"Leguminosenanteil überprüfen!",IF(OR(G13="Begrünung ohne Leguminosen",I13="Begrünung ohne Leguminosen",G13="Begrünung mit Leguminosen",I13="Begrünung mit Leguminosen"),SUM(INDEX(Begrünung!C:C,MATCH('N-Berechnungsverfahren'!H13,Begrünung!A:A,0)),INDEX(Begrünung!C:C,MATCH('N-Berechnungsverfahren'!J13,Begrünung!A:A,0)),0))))))))))</f>
        <v/>
      </c>
      <c r="L13" s="59"/>
      <c r="M13" s="59"/>
      <c r="N13" s="58" t="str">
        <f t="shared" si="1"/>
        <v/>
      </c>
      <c r="O13" s="59"/>
      <c r="P13" s="89"/>
      <c r="Q13" s="58" t="str">
        <f>IF(B13="","",IF(OR(K13="Begrünung überprüfen!",K13="Leguminosenanteil überprüfen!"),"Begrünung überprüfen!",IF(OR(P13="",O13="",AND(P13="",O13="")),"Bodenbearbeitung auswählen!",IF(AND(J13&lt;50,P13="Walzen/Mulchen mit Leguminosen ab 50 %"),"Leguminosenanteil oder Bodenbearbeitung überprüfen!",IF(AND(J13&gt;=50,P13="Walzen/Mulchen/Mähen"),"Leguminosenanteil oder Bodenbearbeitung überprüfen!",IF(AND(J13&gt;=50,P13="Umbruch mit Leguminosen &lt; 50 %"),"Leguminosenanteil oder Bodenbearbeitung überprüfen!",IF(AND(J13&lt;50,P13="Umbruch mit Leguminosen ab 50 %"),"Leguminosenanteil oder Bodenbearbeitung überprüfen!",IF(AND(H13&lt;50,O13="Walzen/Mulchen mit Leguminosen ab 50 %"),"Leguminosenanteil oder Bodenbearbeitung überprüfen!",IF(AND(H13&gt;=50,O13="Walzen/Mulchen/Mähen"),"Leguminosenanteil oder Bodenbearbeitung überprüfen!",IF(AND(H13&gt;=50,O13="Umbruch mit Leguminosen &lt; 50 %"),"Leguminosenanteil oder Bodenbearbeitung überprüfen!",IF(AND(H13&lt;50,O13="Umbruch mit Leguminosen ab 50 %"),"Leguminosenanteil oder Bodenbearbeitung überprüfen!",SUM(INDEX(Bodenbearbeitung!B:B,MATCH('N-Berechnungsverfahren'!O13,Bodenbearbeitung!A:A,0)),INDEX(Bodenbearbeitung!B:B,MATCH('N-Berechnungsverfahren'!P13,Bodenbearbeitung!A:A,0))))))))))))))</f>
        <v/>
      </c>
      <c r="R13" s="109" t="str">
        <f t="shared" si="2"/>
        <v/>
      </c>
      <c r="V13" s="42"/>
      <c r="W13" s="42"/>
      <c r="X13" s="42"/>
    </row>
    <row r="14" spans="1:26" x14ac:dyDescent="0.25">
      <c r="A14" s="108">
        <v>8</v>
      </c>
      <c r="B14" s="58" t="str">
        <f>IF(Flächenverzeichnis!A19="","",Flächenverzeichnis!A19)</f>
        <v/>
      </c>
      <c r="C14" s="59"/>
      <c r="D14" s="58" t="str">
        <f>IF(B14="","",IF(C14="","Zielertrag auswählen!",IF(C14="Traubenertrag:","Zielertrag auswählen!",INDEX('N-Grundbedarf'!B:B,MATCH(C14,'N-Grundbedarf'!A:A,0)))))</f>
        <v/>
      </c>
      <c r="E14" s="59"/>
      <c r="F14" s="58" t="str">
        <f t="shared" si="0"/>
        <v/>
      </c>
      <c r="G14" s="59"/>
      <c r="H14" s="86"/>
      <c r="I14" s="89"/>
      <c r="J14" s="90"/>
      <c r="K14" s="88" t="str">
        <f>IF(B14="","",IF(OR(G14="",I14="",AND(G14="",I14="")),"Begrünung überprüfen!",IF(OR(H14="",J14="",AND(H14="",J14="")),"Leguminosenanteil überprüfen!",IF(AND(AND(G14="keine Begrünung",H14=0),AND(I14="keine Begrünung",J14=0)),0,IF(OR(AND(G14="",H14&gt;0),AND(I14="",J14&gt;0)),"Begrünung überprüfen!",IF(OR(AND(G14="keine Begrünung",H14&gt;0),AND(I14="keine Begrünung",J14&gt;0)),"Leguminosenanteil überprüfen!",IF(OR(AND(G14="Begrünung ohne Leguminosen",H14&gt;0),AND(I14="Begrünung ohne Leguminosen",J14&gt;0)),"Leguminosenanteil überprüfen!",IF(OR(AND(G14="Begrünung mit Leguminosen",H14&lt;=0),AND(I14="Begrünung mit Leguminosen",J14&lt;=0)),"Leguminosenanteil überprüfen!",IF(OR(G14="Begrünung ohne Leguminosen",I14="Begrünung ohne Leguminosen",G14="Begrünung mit Leguminosen",I14="Begrünung mit Leguminosen"),SUM(INDEX(Begrünung!C:C,MATCH('N-Berechnungsverfahren'!H14,Begrünung!A:A,0)),INDEX(Begrünung!C:C,MATCH('N-Berechnungsverfahren'!J14,Begrünung!A:A,0)),0))))))))))</f>
        <v/>
      </c>
      <c r="L14" s="59"/>
      <c r="M14" s="59"/>
      <c r="N14" s="58" t="str">
        <f t="shared" si="1"/>
        <v/>
      </c>
      <c r="O14" s="59"/>
      <c r="P14" s="89"/>
      <c r="Q14" s="58" t="str">
        <f>IF(B14="","",IF(OR(K14="Begrünung überprüfen!",K14="Leguminosenanteil überprüfen!"),"Begrünung überprüfen!",IF(OR(P14="",O14="",AND(P14="",O14="")),"Bodenbearbeitung auswählen!",IF(AND(J14&lt;50,P14="Walzen/Mulchen mit Leguminosen ab 50 %"),"Leguminosenanteil oder Bodenbearbeitung überprüfen!",IF(AND(J14&gt;=50,P14="Walzen/Mulchen/Mähen"),"Leguminosenanteil oder Bodenbearbeitung überprüfen!",IF(AND(J14&gt;=50,P14="Umbruch mit Leguminosen &lt; 50 %"),"Leguminosenanteil oder Bodenbearbeitung überprüfen!",IF(AND(J14&lt;50,P14="Umbruch mit Leguminosen ab 50 %"),"Leguminosenanteil oder Bodenbearbeitung überprüfen!",IF(AND(H14&lt;50,O14="Walzen/Mulchen mit Leguminosen ab 50 %"),"Leguminosenanteil oder Bodenbearbeitung überprüfen!",IF(AND(H14&gt;=50,O14="Walzen/Mulchen/Mähen"),"Leguminosenanteil oder Bodenbearbeitung überprüfen!",IF(AND(H14&gt;=50,O14="Umbruch mit Leguminosen &lt; 50 %"),"Leguminosenanteil oder Bodenbearbeitung überprüfen!",IF(AND(H14&lt;50,O14="Umbruch mit Leguminosen ab 50 %"),"Leguminosenanteil oder Bodenbearbeitung überprüfen!",SUM(INDEX(Bodenbearbeitung!B:B,MATCH('N-Berechnungsverfahren'!O14,Bodenbearbeitung!A:A,0)),INDEX(Bodenbearbeitung!B:B,MATCH('N-Berechnungsverfahren'!P14,Bodenbearbeitung!A:A,0))))))))))))))</f>
        <v/>
      </c>
      <c r="R14" s="109" t="str">
        <f t="shared" si="2"/>
        <v/>
      </c>
      <c r="V14" s="42"/>
      <c r="W14" s="42"/>
      <c r="X14" s="42"/>
    </row>
    <row r="15" spans="1:26" x14ac:dyDescent="0.25">
      <c r="A15" s="108">
        <v>9</v>
      </c>
      <c r="B15" s="58" t="str">
        <f>IF(Flächenverzeichnis!A20="","",Flächenverzeichnis!A20)</f>
        <v/>
      </c>
      <c r="C15" s="59"/>
      <c r="D15" s="58" t="str">
        <f>IF(B15="","",IF(C15="","Zielertrag auswählen!",IF(C15="Traubenertrag:","Zielertrag auswählen!",INDEX('N-Grundbedarf'!B:B,MATCH(C15,'N-Grundbedarf'!A:A,0)))))</f>
        <v/>
      </c>
      <c r="E15" s="59"/>
      <c r="F15" s="58" t="str">
        <f t="shared" si="0"/>
        <v/>
      </c>
      <c r="G15" s="59"/>
      <c r="H15" s="86"/>
      <c r="I15" s="89"/>
      <c r="J15" s="90"/>
      <c r="K15" s="88" t="str">
        <f>IF(B15="","",IF(OR(G15="",I15="",AND(G15="",I15="")),"Begrünung überprüfen!",IF(OR(H15="",J15="",AND(H15="",J15="")),"Leguminosenanteil überprüfen!",IF(AND(AND(G15="keine Begrünung",H15=0),AND(I15="keine Begrünung",J15=0)),0,IF(OR(AND(G15="",H15&gt;0),AND(I15="",J15&gt;0)),"Begrünung überprüfen!",IF(OR(AND(G15="keine Begrünung",H15&gt;0),AND(I15="keine Begrünung",J15&gt;0)),"Leguminosenanteil überprüfen!",IF(OR(AND(G15="Begrünung ohne Leguminosen",H15&gt;0),AND(I15="Begrünung ohne Leguminosen",J15&gt;0)),"Leguminosenanteil überprüfen!",IF(OR(AND(G15="Begrünung mit Leguminosen",H15&lt;=0),AND(I15="Begrünung mit Leguminosen",J15&lt;=0)),"Leguminosenanteil überprüfen!",IF(OR(G15="Begrünung ohne Leguminosen",I15="Begrünung ohne Leguminosen",G15="Begrünung mit Leguminosen",I15="Begrünung mit Leguminosen"),SUM(INDEX(Begrünung!C:C,MATCH('N-Berechnungsverfahren'!H15,Begrünung!A:A,0)),INDEX(Begrünung!C:C,MATCH('N-Berechnungsverfahren'!J15,Begrünung!A:A,0)),0))))))))))</f>
        <v/>
      </c>
      <c r="L15" s="59"/>
      <c r="M15" s="59"/>
      <c r="N15" s="58" t="str">
        <f t="shared" si="1"/>
        <v/>
      </c>
      <c r="O15" s="59"/>
      <c r="P15" s="89"/>
      <c r="Q15" s="58" t="str">
        <f>IF(B15="","",IF(OR(K15="Begrünung überprüfen!",K15="Leguminosenanteil überprüfen!"),"Begrünung überprüfen!",IF(OR(P15="",O15="",AND(P15="",O15="")),"Bodenbearbeitung auswählen!",IF(AND(J15&lt;50,P15="Walzen/Mulchen mit Leguminosen ab 50 %"),"Leguminosenanteil oder Bodenbearbeitung überprüfen!",IF(AND(J15&gt;=50,P15="Walzen/Mulchen/Mähen"),"Leguminosenanteil oder Bodenbearbeitung überprüfen!",IF(AND(J15&gt;=50,P15="Umbruch mit Leguminosen &lt; 50 %"),"Leguminosenanteil oder Bodenbearbeitung überprüfen!",IF(AND(J15&lt;50,P15="Umbruch mit Leguminosen ab 50 %"),"Leguminosenanteil oder Bodenbearbeitung überprüfen!",IF(AND(H15&lt;50,O15="Walzen/Mulchen mit Leguminosen ab 50 %"),"Leguminosenanteil oder Bodenbearbeitung überprüfen!",IF(AND(H15&gt;=50,O15="Walzen/Mulchen/Mähen"),"Leguminosenanteil oder Bodenbearbeitung überprüfen!",IF(AND(H15&gt;=50,O15="Umbruch mit Leguminosen &lt; 50 %"),"Leguminosenanteil oder Bodenbearbeitung überprüfen!",IF(AND(H15&lt;50,O15="Umbruch mit Leguminosen ab 50 %"),"Leguminosenanteil oder Bodenbearbeitung überprüfen!",SUM(INDEX(Bodenbearbeitung!B:B,MATCH('N-Berechnungsverfahren'!O15,Bodenbearbeitung!A:A,0)),INDEX(Bodenbearbeitung!B:B,MATCH('N-Berechnungsverfahren'!P15,Bodenbearbeitung!A:A,0))))))))))))))</f>
        <v/>
      </c>
      <c r="R15" s="109" t="str">
        <f t="shared" si="2"/>
        <v/>
      </c>
      <c r="T15" s="42"/>
      <c r="U15" s="42"/>
      <c r="V15" s="42"/>
      <c r="W15" s="42"/>
      <c r="X15" s="42"/>
    </row>
    <row r="16" spans="1:26" x14ac:dyDescent="0.25">
      <c r="A16" s="108">
        <v>10</v>
      </c>
      <c r="B16" s="58" t="str">
        <f>IF(Flächenverzeichnis!A21="","",Flächenverzeichnis!A21)</f>
        <v/>
      </c>
      <c r="C16" s="59"/>
      <c r="D16" s="58" t="str">
        <f>IF(B16="","",IF(C16="","Zielertrag auswählen!",IF(C16="Traubenertrag:","Zielertrag auswählen!",INDEX('N-Grundbedarf'!B:B,MATCH(C16,'N-Grundbedarf'!A:A,0)))))</f>
        <v/>
      </c>
      <c r="E16" s="59"/>
      <c r="F16" s="58" t="str">
        <f t="shared" si="0"/>
        <v/>
      </c>
      <c r="G16" s="59"/>
      <c r="H16" s="86"/>
      <c r="I16" s="89"/>
      <c r="J16" s="90"/>
      <c r="K16" s="88" t="str">
        <f>IF(B16="","",IF(OR(G16="",I16="",AND(G16="",I16="")),"Begrünung überprüfen!",IF(OR(H16="",J16="",AND(H16="",J16="")),"Leguminosenanteil überprüfen!",IF(AND(AND(G16="keine Begrünung",H16=0),AND(I16="keine Begrünung",J16=0)),0,IF(OR(AND(G16="",H16&gt;0),AND(I16="",J16&gt;0)),"Begrünung überprüfen!",IF(OR(AND(G16="keine Begrünung",H16&gt;0),AND(I16="keine Begrünung",J16&gt;0)),"Leguminosenanteil überprüfen!",IF(OR(AND(G16="Begrünung ohne Leguminosen",H16&gt;0),AND(I16="Begrünung ohne Leguminosen",J16&gt;0)),"Leguminosenanteil überprüfen!",IF(OR(AND(G16="Begrünung mit Leguminosen",H16&lt;=0),AND(I16="Begrünung mit Leguminosen",J16&lt;=0)),"Leguminosenanteil überprüfen!",IF(OR(G16="Begrünung ohne Leguminosen",I16="Begrünung ohne Leguminosen",G16="Begrünung mit Leguminosen",I16="Begrünung mit Leguminosen"),SUM(INDEX(Begrünung!C:C,MATCH('N-Berechnungsverfahren'!H16,Begrünung!A:A,0)),INDEX(Begrünung!C:C,MATCH('N-Berechnungsverfahren'!J16,Begrünung!A:A,0)),0))))))))))</f>
        <v/>
      </c>
      <c r="L16" s="59"/>
      <c r="M16" s="59"/>
      <c r="N16" s="58" t="str">
        <f t="shared" si="1"/>
        <v/>
      </c>
      <c r="O16" s="59"/>
      <c r="P16" s="89"/>
      <c r="Q16" s="58" t="str">
        <f>IF(B16="","",IF(OR(K16="Begrünung überprüfen!",K16="Leguminosenanteil überprüfen!"),"Begrünung überprüfen!",IF(OR(P16="",O16="",AND(P16="",O16="")),"Bodenbearbeitung auswählen!",IF(AND(J16&lt;50,P16="Walzen/Mulchen mit Leguminosen ab 50 %"),"Leguminosenanteil oder Bodenbearbeitung überprüfen!",IF(AND(J16&gt;=50,P16="Walzen/Mulchen/Mähen"),"Leguminosenanteil oder Bodenbearbeitung überprüfen!",IF(AND(J16&gt;=50,P16="Umbruch mit Leguminosen &lt; 50 %"),"Leguminosenanteil oder Bodenbearbeitung überprüfen!",IF(AND(J16&lt;50,P16="Umbruch mit Leguminosen ab 50 %"),"Leguminosenanteil oder Bodenbearbeitung überprüfen!",IF(AND(H16&lt;50,O16="Walzen/Mulchen mit Leguminosen ab 50 %"),"Leguminosenanteil oder Bodenbearbeitung überprüfen!",IF(AND(H16&gt;=50,O16="Walzen/Mulchen/Mähen"),"Leguminosenanteil oder Bodenbearbeitung überprüfen!",IF(AND(H16&gt;=50,O16="Umbruch mit Leguminosen &lt; 50 %"),"Leguminosenanteil oder Bodenbearbeitung überprüfen!",IF(AND(H16&lt;50,O16="Umbruch mit Leguminosen ab 50 %"),"Leguminosenanteil oder Bodenbearbeitung überprüfen!",SUM(INDEX(Bodenbearbeitung!B:B,MATCH('N-Berechnungsverfahren'!O16,Bodenbearbeitung!A:A,0)),INDEX(Bodenbearbeitung!B:B,MATCH('N-Berechnungsverfahren'!P16,Bodenbearbeitung!A:A,0))))))))))))))</f>
        <v/>
      </c>
      <c r="R16" s="109" t="str">
        <f t="shared" si="2"/>
        <v/>
      </c>
      <c r="T16" s="42"/>
      <c r="U16" s="42"/>
      <c r="V16" s="42"/>
      <c r="W16" s="42"/>
      <c r="X16" s="42"/>
    </row>
    <row r="17" spans="1:24" x14ac:dyDescent="0.25">
      <c r="A17" s="108">
        <v>11</v>
      </c>
      <c r="B17" s="58" t="str">
        <f>IF(Flächenverzeichnis!A22="","",Flächenverzeichnis!A22)</f>
        <v/>
      </c>
      <c r="C17" s="59"/>
      <c r="D17" s="58" t="str">
        <f>IF(B17="","",IF(C17="","Zielertrag auswählen!",IF(C17="Traubenertrag:","Zielertrag auswählen!",INDEX('N-Grundbedarf'!B:B,MATCH(C17,'N-Grundbedarf'!A:A,0)))))</f>
        <v/>
      </c>
      <c r="E17" s="59"/>
      <c r="F17" s="58" t="str">
        <f t="shared" si="0"/>
        <v/>
      </c>
      <c r="G17" s="59"/>
      <c r="H17" s="86"/>
      <c r="I17" s="89"/>
      <c r="J17" s="90"/>
      <c r="K17" s="88" t="str">
        <f>IF(B17="","",IF(OR(G17="",I17="",AND(G17="",I17="")),"Begrünung überprüfen!",IF(OR(H17="",J17="",AND(H17="",J17="")),"Leguminosenanteil überprüfen!",IF(AND(AND(G17="keine Begrünung",H17=0),AND(I17="keine Begrünung",J17=0)),0,IF(OR(AND(G17="",H17&gt;0),AND(I17="",J17&gt;0)),"Begrünung überprüfen!",IF(OR(AND(G17="keine Begrünung",H17&gt;0),AND(I17="keine Begrünung",J17&gt;0)),"Leguminosenanteil überprüfen!",IF(OR(AND(G17="Begrünung ohne Leguminosen",H17&gt;0),AND(I17="Begrünung ohne Leguminosen",J17&gt;0)),"Leguminosenanteil überprüfen!",IF(OR(AND(G17="Begrünung mit Leguminosen",H17&lt;=0),AND(I17="Begrünung mit Leguminosen",J17&lt;=0)),"Leguminosenanteil überprüfen!",IF(OR(G17="Begrünung ohne Leguminosen",I17="Begrünung ohne Leguminosen",G17="Begrünung mit Leguminosen",I17="Begrünung mit Leguminosen"),SUM(INDEX(Begrünung!C:C,MATCH('N-Berechnungsverfahren'!H17,Begrünung!A:A,0)),INDEX(Begrünung!C:C,MATCH('N-Berechnungsverfahren'!J17,Begrünung!A:A,0)),0))))))))))</f>
        <v/>
      </c>
      <c r="L17" s="59"/>
      <c r="M17" s="59"/>
      <c r="N17" s="58" t="str">
        <f t="shared" si="1"/>
        <v/>
      </c>
      <c r="O17" s="59"/>
      <c r="P17" s="89"/>
      <c r="Q17" s="58" t="str">
        <f>IF(B17="","",IF(OR(K17="Begrünung überprüfen!",K17="Leguminosenanteil überprüfen!"),"Begrünung überprüfen!",IF(OR(P17="",O17="",AND(P17="",O17="")),"Bodenbearbeitung auswählen!",IF(AND(J17&lt;50,P17="Walzen/Mulchen mit Leguminosen ab 50 %"),"Leguminosenanteil oder Bodenbearbeitung überprüfen!",IF(AND(J17&gt;=50,P17="Walzen/Mulchen/Mähen"),"Leguminosenanteil oder Bodenbearbeitung überprüfen!",IF(AND(J17&gt;=50,P17="Umbruch mit Leguminosen &lt; 50 %"),"Leguminosenanteil oder Bodenbearbeitung überprüfen!",IF(AND(J17&lt;50,P17="Umbruch mit Leguminosen ab 50 %"),"Leguminosenanteil oder Bodenbearbeitung überprüfen!",IF(AND(H17&lt;50,O17="Walzen/Mulchen mit Leguminosen ab 50 %"),"Leguminosenanteil oder Bodenbearbeitung überprüfen!",IF(AND(H17&gt;=50,O17="Walzen/Mulchen/Mähen"),"Leguminosenanteil oder Bodenbearbeitung überprüfen!",IF(AND(H17&gt;=50,O17="Umbruch mit Leguminosen &lt; 50 %"),"Leguminosenanteil oder Bodenbearbeitung überprüfen!",IF(AND(H17&lt;50,O17="Umbruch mit Leguminosen ab 50 %"),"Leguminosenanteil oder Bodenbearbeitung überprüfen!",SUM(INDEX(Bodenbearbeitung!B:B,MATCH('N-Berechnungsverfahren'!O17,Bodenbearbeitung!A:A,0)),INDEX(Bodenbearbeitung!B:B,MATCH('N-Berechnungsverfahren'!P17,Bodenbearbeitung!A:A,0))))))))))))))</f>
        <v/>
      </c>
      <c r="R17" s="109" t="str">
        <f t="shared" si="2"/>
        <v/>
      </c>
      <c r="T17" s="42"/>
      <c r="U17" s="42"/>
      <c r="V17" s="42"/>
      <c r="W17" s="42"/>
      <c r="X17" s="42"/>
    </row>
    <row r="18" spans="1:24" x14ac:dyDescent="0.25">
      <c r="A18" s="108">
        <v>12</v>
      </c>
      <c r="B18" s="58" t="str">
        <f>IF(Flächenverzeichnis!A23="","",Flächenverzeichnis!A23)</f>
        <v/>
      </c>
      <c r="C18" s="59"/>
      <c r="D18" s="58" t="str">
        <f>IF(B18="","",IF(C18="","Zielertrag auswählen!",IF(C18="Traubenertrag:","Zielertrag auswählen!",INDEX('N-Grundbedarf'!B:B,MATCH(C18,'N-Grundbedarf'!A:A,0)))))</f>
        <v/>
      </c>
      <c r="E18" s="59"/>
      <c r="F18" s="58" t="str">
        <f t="shared" si="0"/>
        <v/>
      </c>
      <c r="G18" s="59"/>
      <c r="H18" s="86"/>
      <c r="I18" s="89"/>
      <c r="J18" s="90"/>
      <c r="K18" s="88" t="str">
        <f>IF(B18="","",IF(OR(G18="",I18="",AND(G18="",I18="")),"Begrünung überprüfen!",IF(OR(H18="",J18="",AND(H18="",J18="")),"Leguminosenanteil überprüfen!",IF(AND(AND(G18="keine Begrünung",H18=0),AND(I18="keine Begrünung",J18=0)),0,IF(OR(AND(G18="",H18&gt;0),AND(I18="",J18&gt;0)),"Begrünung überprüfen!",IF(OR(AND(G18="keine Begrünung",H18&gt;0),AND(I18="keine Begrünung",J18&gt;0)),"Leguminosenanteil überprüfen!",IF(OR(AND(G18="Begrünung ohne Leguminosen",H18&gt;0),AND(I18="Begrünung ohne Leguminosen",J18&gt;0)),"Leguminosenanteil überprüfen!",IF(OR(AND(G18="Begrünung mit Leguminosen",H18&lt;=0),AND(I18="Begrünung mit Leguminosen",J18&lt;=0)),"Leguminosenanteil überprüfen!",IF(OR(G18="Begrünung ohne Leguminosen",I18="Begrünung ohne Leguminosen",G18="Begrünung mit Leguminosen",I18="Begrünung mit Leguminosen"),SUM(INDEX(Begrünung!C:C,MATCH('N-Berechnungsverfahren'!H18,Begrünung!A:A,0)),INDEX(Begrünung!C:C,MATCH('N-Berechnungsverfahren'!J18,Begrünung!A:A,0)),0))))))))))</f>
        <v/>
      </c>
      <c r="L18" s="59"/>
      <c r="M18" s="59"/>
      <c r="N18" s="58" t="str">
        <f t="shared" si="1"/>
        <v/>
      </c>
      <c r="O18" s="59"/>
      <c r="P18" s="89"/>
      <c r="Q18" s="58" t="str">
        <f>IF(B18="","",IF(OR(K18="Begrünung überprüfen!",K18="Leguminosenanteil überprüfen!"),"Begrünung überprüfen!",IF(OR(P18="",O18="",AND(P18="",O18="")),"Bodenbearbeitung auswählen!",IF(AND(J18&lt;50,P18="Walzen/Mulchen mit Leguminosen ab 50 %"),"Leguminosenanteil oder Bodenbearbeitung überprüfen!",IF(AND(J18&gt;=50,P18="Walzen/Mulchen/Mähen"),"Leguminosenanteil oder Bodenbearbeitung überprüfen!",IF(AND(J18&gt;=50,P18="Umbruch mit Leguminosen &lt; 50 %"),"Leguminosenanteil oder Bodenbearbeitung überprüfen!",IF(AND(J18&lt;50,P18="Umbruch mit Leguminosen ab 50 %"),"Leguminosenanteil oder Bodenbearbeitung überprüfen!",IF(AND(H18&lt;50,O18="Walzen/Mulchen mit Leguminosen ab 50 %"),"Leguminosenanteil oder Bodenbearbeitung überprüfen!",IF(AND(H18&gt;=50,O18="Walzen/Mulchen/Mähen"),"Leguminosenanteil oder Bodenbearbeitung überprüfen!",IF(AND(H18&gt;=50,O18="Umbruch mit Leguminosen &lt; 50 %"),"Leguminosenanteil oder Bodenbearbeitung überprüfen!",IF(AND(H18&lt;50,O18="Umbruch mit Leguminosen ab 50 %"),"Leguminosenanteil oder Bodenbearbeitung überprüfen!",SUM(INDEX(Bodenbearbeitung!B:B,MATCH('N-Berechnungsverfahren'!O18,Bodenbearbeitung!A:A,0)),INDEX(Bodenbearbeitung!B:B,MATCH('N-Berechnungsverfahren'!P18,Bodenbearbeitung!A:A,0))))))))))))))</f>
        <v/>
      </c>
      <c r="R18" s="109" t="str">
        <f t="shared" si="2"/>
        <v/>
      </c>
      <c r="T18" s="42"/>
      <c r="U18" s="42"/>
      <c r="V18" s="42"/>
      <c r="W18" s="42"/>
      <c r="X18" s="42"/>
    </row>
    <row r="19" spans="1:24" x14ac:dyDescent="0.25">
      <c r="A19" s="108">
        <v>13</v>
      </c>
      <c r="B19" s="58" t="str">
        <f>IF(Flächenverzeichnis!A24="","",Flächenverzeichnis!A24)</f>
        <v/>
      </c>
      <c r="C19" s="59"/>
      <c r="D19" s="58" t="str">
        <f>IF(B19="","",IF(C19="","Zielertrag auswählen!",IF(C19="Traubenertrag:","Zielertrag auswählen!",INDEX('N-Grundbedarf'!B:B,MATCH(C19,'N-Grundbedarf'!A:A,0)))))</f>
        <v/>
      </c>
      <c r="E19" s="59"/>
      <c r="F19" s="58" t="str">
        <f t="shared" si="0"/>
        <v/>
      </c>
      <c r="G19" s="59"/>
      <c r="H19" s="86"/>
      <c r="I19" s="89"/>
      <c r="J19" s="90"/>
      <c r="K19" s="88" t="str">
        <f>IF(B19="","",IF(OR(G19="",I19="",AND(G19="",I19="")),"Begrünung überprüfen!",IF(OR(H19="",J19="",AND(H19="",J19="")),"Leguminosenanteil überprüfen!",IF(AND(AND(G19="keine Begrünung",H19=0),AND(I19="keine Begrünung",J19=0)),0,IF(OR(AND(G19="",H19&gt;0),AND(I19="",J19&gt;0)),"Begrünung überprüfen!",IF(OR(AND(G19="keine Begrünung",H19&gt;0),AND(I19="keine Begrünung",J19&gt;0)),"Leguminosenanteil überprüfen!",IF(OR(AND(G19="Begrünung ohne Leguminosen",H19&gt;0),AND(I19="Begrünung ohne Leguminosen",J19&gt;0)),"Leguminosenanteil überprüfen!",IF(OR(AND(G19="Begrünung mit Leguminosen",H19&lt;=0),AND(I19="Begrünung mit Leguminosen",J19&lt;=0)),"Leguminosenanteil überprüfen!",IF(OR(G19="Begrünung ohne Leguminosen",I19="Begrünung ohne Leguminosen",G19="Begrünung mit Leguminosen",I19="Begrünung mit Leguminosen"),SUM(INDEX(Begrünung!C:C,MATCH('N-Berechnungsverfahren'!H19,Begrünung!A:A,0)),INDEX(Begrünung!C:C,MATCH('N-Berechnungsverfahren'!J19,Begrünung!A:A,0)),0))))))))))</f>
        <v/>
      </c>
      <c r="L19" s="59"/>
      <c r="M19" s="59"/>
      <c r="N19" s="58" t="str">
        <f t="shared" si="1"/>
        <v/>
      </c>
      <c r="O19" s="59"/>
      <c r="P19" s="89"/>
      <c r="Q19" s="58" t="str">
        <f>IF(B19="","",IF(OR(K19="Begrünung überprüfen!",K19="Leguminosenanteil überprüfen!"),"Begrünung überprüfen!",IF(OR(P19="",O19="",AND(P19="",O19="")),"Bodenbearbeitung auswählen!",IF(AND(J19&lt;50,P19="Walzen/Mulchen mit Leguminosen ab 50 %"),"Leguminosenanteil oder Bodenbearbeitung überprüfen!",IF(AND(J19&gt;=50,P19="Walzen/Mulchen/Mähen"),"Leguminosenanteil oder Bodenbearbeitung überprüfen!",IF(AND(J19&gt;=50,P19="Umbruch mit Leguminosen &lt; 50 %"),"Leguminosenanteil oder Bodenbearbeitung überprüfen!",IF(AND(J19&lt;50,P19="Umbruch mit Leguminosen ab 50 %"),"Leguminosenanteil oder Bodenbearbeitung überprüfen!",IF(AND(H19&lt;50,O19="Walzen/Mulchen mit Leguminosen ab 50 %"),"Leguminosenanteil oder Bodenbearbeitung überprüfen!",IF(AND(H19&gt;=50,O19="Walzen/Mulchen/Mähen"),"Leguminosenanteil oder Bodenbearbeitung überprüfen!",IF(AND(H19&gt;=50,O19="Umbruch mit Leguminosen &lt; 50 %"),"Leguminosenanteil oder Bodenbearbeitung überprüfen!",IF(AND(H19&lt;50,O19="Umbruch mit Leguminosen ab 50 %"),"Leguminosenanteil oder Bodenbearbeitung überprüfen!",SUM(INDEX(Bodenbearbeitung!B:B,MATCH('N-Berechnungsverfahren'!O19,Bodenbearbeitung!A:A,0)),INDEX(Bodenbearbeitung!B:B,MATCH('N-Berechnungsverfahren'!P19,Bodenbearbeitung!A:A,0))))))))))))))</f>
        <v/>
      </c>
      <c r="R19" s="109" t="str">
        <f t="shared" si="2"/>
        <v/>
      </c>
      <c r="T19" s="42"/>
      <c r="U19" s="42"/>
      <c r="V19" s="42"/>
      <c r="W19" s="42"/>
      <c r="X19" s="42"/>
    </row>
    <row r="20" spans="1:24" x14ac:dyDescent="0.25">
      <c r="A20" s="108">
        <v>14</v>
      </c>
      <c r="B20" s="58" t="str">
        <f>IF(Flächenverzeichnis!A25="","",Flächenverzeichnis!A25)</f>
        <v/>
      </c>
      <c r="C20" s="59"/>
      <c r="D20" s="58" t="str">
        <f>IF(B20="","",IF(C20="","Zielertrag auswählen!",IF(C20="Traubenertrag:","Zielertrag auswählen!",INDEX('N-Grundbedarf'!B:B,MATCH(C20,'N-Grundbedarf'!A:A,0)))))</f>
        <v/>
      </c>
      <c r="E20" s="59"/>
      <c r="F20" s="58" t="str">
        <f t="shared" si="0"/>
        <v/>
      </c>
      <c r="G20" s="59"/>
      <c r="H20" s="86"/>
      <c r="I20" s="89"/>
      <c r="J20" s="90"/>
      <c r="K20" s="88" t="str">
        <f>IF(B20="","",IF(OR(G20="",I20="",AND(G20="",I20="")),"Begrünung überprüfen!",IF(OR(H20="",J20="",AND(H20="",J20="")),"Leguminosenanteil überprüfen!",IF(AND(AND(G20="keine Begrünung",H20=0),AND(I20="keine Begrünung",J20=0)),0,IF(OR(AND(G20="",H20&gt;0),AND(I20="",J20&gt;0)),"Begrünung überprüfen!",IF(OR(AND(G20="keine Begrünung",H20&gt;0),AND(I20="keine Begrünung",J20&gt;0)),"Leguminosenanteil überprüfen!",IF(OR(AND(G20="Begrünung ohne Leguminosen",H20&gt;0),AND(I20="Begrünung ohne Leguminosen",J20&gt;0)),"Leguminosenanteil überprüfen!",IF(OR(AND(G20="Begrünung mit Leguminosen",H20&lt;=0),AND(I20="Begrünung mit Leguminosen",J20&lt;=0)),"Leguminosenanteil überprüfen!",IF(OR(G20="Begrünung ohne Leguminosen",I20="Begrünung ohne Leguminosen",G20="Begrünung mit Leguminosen",I20="Begrünung mit Leguminosen"),SUM(INDEX(Begrünung!C:C,MATCH('N-Berechnungsverfahren'!H20,Begrünung!A:A,0)),INDEX(Begrünung!C:C,MATCH('N-Berechnungsverfahren'!J20,Begrünung!A:A,0)),0))))))))))</f>
        <v/>
      </c>
      <c r="L20" s="59"/>
      <c r="M20" s="59"/>
      <c r="N20" s="58" t="str">
        <f t="shared" si="1"/>
        <v/>
      </c>
      <c r="O20" s="59"/>
      <c r="P20" s="89"/>
      <c r="Q20" s="58" t="str">
        <f>IF(B20="","",IF(OR(K20="Begrünung überprüfen!",K20="Leguminosenanteil überprüfen!"),"Begrünung überprüfen!",IF(OR(P20="",O20="",AND(P20="",O20="")),"Bodenbearbeitung auswählen!",IF(AND(J20&lt;50,P20="Walzen/Mulchen mit Leguminosen ab 50 %"),"Leguminosenanteil oder Bodenbearbeitung überprüfen!",IF(AND(J20&gt;=50,P20="Walzen/Mulchen/Mähen"),"Leguminosenanteil oder Bodenbearbeitung überprüfen!",IF(AND(J20&gt;=50,P20="Umbruch mit Leguminosen &lt; 50 %"),"Leguminosenanteil oder Bodenbearbeitung überprüfen!",IF(AND(J20&lt;50,P20="Umbruch mit Leguminosen ab 50 %"),"Leguminosenanteil oder Bodenbearbeitung überprüfen!",IF(AND(H20&lt;50,O20="Walzen/Mulchen mit Leguminosen ab 50 %"),"Leguminosenanteil oder Bodenbearbeitung überprüfen!",IF(AND(H20&gt;=50,O20="Walzen/Mulchen/Mähen"),"Leguminosenanteil oder Bodenbearbeitung überprüfen!",IF(AND(H20&gt;=50,O20="Umbruch mit Leguminosen &lt; 50 %"),"Leguminosenanteil oder Bodenbearbeitung überprüfen!",IF(AND(H20&lt;50,O20="Umbruch mit Leguminosen ab 50 %"),"Leguminosenanteil oder Bodenbearbeitung überprüfen!",SUM(INDEX(Bodenbearbeitung!B:B,MATCH('N-Berechnungsverfahren'!O20,Bodenbearbeitung!A:A,0)),INDEX(Bodenbearbeitung!B:B,MATCH('N-Berechnungsverfahren'!P20,Bodenbearbeitung!A:A,0))))))))))))))</f>
        <v/>
      </c>
      <c r="R20" s="109" t="str">
        <f t="shared" si="2"/>
        <v/>
      </c>
      <c r="T20" s="42"/>
      <c r="U20" s="42"/>
      <c r="V20" s="42"/>
      <c r="W20" s="42"/>
      <c r="X20" s="42"/>
    </row>
    <row r="21" spans="1:24" x14ac:dyDescent="0.25">
      <c r="A21" s="108">
        <v>15</v>
      </c>
      <c r="B21" s="58" t="str">
        <f>IF(Flächenverzeichnis!A26="","",Flächenverzeichnis!A26)</f>
        <v/>
      </c>
      <c r="C21" s="59"/>
      <c r="D21" s="58" t="str">
        <f>IF(B21="","",IF(C21="","Zielertrag auswählen!",IF(C21="Traubenertrag:","Zielertrag auswählen!",INDEX('N-Grundbedarf'!B:B,MATCH(C21,'N-Grundbedarf'!A:A,0)))))</f>
        <v/>
      </c>
      <c r="E21" s="59"/>
      <c r="F21" s="58" t="str">
        <f t="shared" si="0"/>
        <v/>
      </c>
      <c r="G21" s="59"/>
      <c r="H21" s="86"/>
      <c r="I21" s="89"/>
      <c r="J21" s="90"/>
      <c r="K21" s="88" t="str">
        <f>IF(B21="","",IF(OR(G21="",I21="",AND(G21="",I21="")),"Begrünung überprüfen!",IF(OR(H21="",J21="",AND(H21="",J21="")),"Leguminosenanteil überprüfen!",IF(AND(AND(G21="keine Begrünung",H21=0),AND(I21="keine Begrünung",J21=0)),0,IF(OR(AND(G21="",H21&gt;0),AND(I21="",J21&gt;0)),"Begrünung überprüfen!",IF(OR(AND(G21="keine Begrünung",H21&gt;0),AND(I21="keine Begrünung",J21&gt;0)),"Leguminosenanteil überprüfen!",IF(OR(AND(G21="Begrünung ohne Leguminosen",H21&gt;0),AND(I21="Begrünung ohne Leguminosen",J21&gt;0)),"Leguminosenanteil überprüfen!",IF(OR(AND(G21="Begrünung mit Leguminosen",H21&lt;=0),AND(I21="Begrünung mit Leguminosen",J21&lt;=0)),"Leguminosenanteil überprüfen!",IF(OR(G21="Begrünung ohne Leguminosen",I21="Begrünung ohne Leguminosen",G21="Begrünung mit Leguminosen",I21="Begrünung mit Leguminosen"),SUM(INDEX(Begrünung!C:C,MATCH('N-Berechnungsverfahren'!H21,Begrünung!A:A,0)),INDEX(Begrünung!C:C,MATCH('N-Berechnungsverfahren'!J21,Begrünung!A:A,0)),0))))))))))</f>
        <v/>
      </c>
      <c r="L21" s="59"/>
      <c r="M21" s="59"/>
      <c r="N21" s="58" t="str">
        <f t="shared" si="1"/>
        <v/>
      </c>
      <c r="O21" s="59"/>
      <c r="P21" s="89"/>
      <c r="Q21" s="58" t="str">
        <f>IF(B21="","",IF(OR(K21="Begrünung überprüfen!",K21="Leguminosenanteil überprüfen!"),"Begrünung überprüfen!",IF(OR(P21="",O21="",AND(P21="",O21="")),"Bodenbearbeitung auswählen!",IF(AND(J21&lt;50,P21="Walzen/Mulchen mit Leguminosen ab 50 %"),"Leguminosenanteil oder Bodenbearbeitung überprüfen!",IF(AND(J21&gt;=50,P21="Walzen/Mulchen/Mähen"),"Leguminosenanteil oder Bodenbearbeitung überprüfen!",IF(AND(J21&gt;=50,P21="Umbruch mit Leguminosen &lt; 50 %"),"Leguminosenanteil oder Bodenbearbeitung überprüfen!",IF(AND(J21&lt;50,P21="Umbruch mit Leguminosen ab 50 %"),"Leguminosenanteil oder Bodenbearbeitung überprüfen!",IF(AND(H21&lt;50,O21="Walzen/Mulchen mit Leguminosen ab 50 %"),"Leguminosenanteil oder Bodenbearbeitung überprüfen!",IF(AND(H21&gt;=50,O21="Walzen/Mulchen/Mähen"),"Leguminosenanteil oder Bodenbearbeitung überprüfen!",IF(AND(H21&gt;=50,O21="Umbruch mit Leguminosen &lt; 50 %"),"Leguminosenanteil oder Bodenbearbeitung überprüfen!",IF(AND(H21&lt;50,O21="Umbruch mit Leguminosen ab 50 %"),"Leguminosenanteil oder Bodenbearbeitung überprüfen!",SUM(INDEX(Bodenbearbeitung!B:B,MATCH('N-Berechnungsverfahren'!O21,Bodenbearbeitung!A:A,0)),INDEX(Bodenbearbeitung!B:B,MATCH('N-Berechnungsverfahren'!P21,Bodenbearbeitung!A:A,0))))))))))))))</f>
        <v/>
      </c>
      <c r="R21" s="109" t="str">
        <f t="shared" si="2"/>
        <v/>
      </c>
      <c r="T21" s="42"/>
      <c r="U21" s="42"/>
      <c r="V21" s="42"/>
      <c r="W21" s="42"/>
      <c r="X21" s="42"/>
    </row>
    <row r="22" spans="1:24" x14ac:dyDescent="0.25">
      <c r="A22" s="108">
        <v>16</v>
      </c>
      <c r="B22" s="58" t="str">
        <f>IF(Flächenverzeichnis!A27="","",Flächenverzeichnis!A27)</f>
        <v/>
      </c>
      <c r="C22" s="59"/>
      <c r="D22" s="58" t="str">
        <f>IF(B22="","",IF(C22="","Zielertrag auswählen!",IF(C22="Traubenertrag:","Zielertrag auswählen!",INDEX('N-Grundbedarf'!B:B,MATCH(C22,'N-Grundbedarf'!A:A,0)))))</f>
        <v/>
      </c>
      <c r="E22" s="59"/>
      <c r="F22" s="58" t="str">
        <f t="shared" si="0"/>
        <v/>
      </c>
      <c r="G22" s="59"/>
      <c r="H22" s="86"/>
      <c r="I22" s="89"/>
      <c r="J22" s="90"/>
      <c r="K22" s="88" t="str">
        <f>IF(B22="","",IF(OR(G22="",I22="",AND(G22="",I22="")),"Begrünung überprüfen!",IF(OR(H22="",J22="",AND(H22="",J22="")),"Leguminosenanteil überprüfen!",IF(AND(AND(G22="keine Begrünung",H22=0),AND(I22="keine Begrünung",J22=0)),0,IF(OR(AND(G22="",H22&gt;0),AND(I22="",J22&gt;0)),"Begrünung überprüfen!",IF(OR(AND(G22="keine Begrünung",H22&gt;0),AND(I22="keine Begrünung",J22&gt;0)),"Leguminosenanteil überprüfen!",IF(OR(AND(G22="Begrünung ohne Leguminosen",H22&gt;0),AND(I22="Begrünung ohne Leguminosen",J22&gt;0)),"Leguminosenanteil überprüfen!",IF(OR(AND(G22="Begrünung mit Leguminosen",H22&lt;=0),AND(I22="Begrünung mit Leguminosen",J22&lt;=0)),"Leguminosenanteil überprüfen!",IF(OR(G22="Begrünung ohne Leguminosen",I22="Begrünung ohne Leguminosen",G22="Begrünung mit Leguminosen",I22="Begrünung mit Leguminosen"),SUM(INDEX(Begrünung!C:C,MATCH('N-Berechnungsverfahren'!H22,Begrünung!A:A,0)),INDEX(Begrünung!C:C,MATCH('N-Berechnungsverfahren'!J22,Begrünung!A:A,0)),0))))))))))</f>
        <v/>
      </c>
      <c r="L22" s="59"/>
      <c r="M22" s="59"/>
      <c r="N22" s="58" t="str">
        <f t="shared" si="1"/>
        <v/>
      </c>
      <c r="O22" s="59"/>
      <c r="P22" s="89"/>
      <c r="Q22" s="58" t="str">
        <f>IF(B22="","",IF(OR(K22="Begrünung überprüfen!",K22="Leguminosenanteil überprüfen!"),"Begrünung überprüfen!",IF(OR(P22="",O22="",AND(P22="",O22="")),"Bodenbearbeitung auswählen!",IF(AND(J22&lt;50,P22="Walzen/Mulchen mit Leguminosen ab 50 %"),"Leguminosenanteil oder Bodenbearbeitung überprüfen!",IF(AND(J22&gt;=50,P22="Walzen/Mulchen/Mähen"),"Leguminosenanteil oder Bodenbearbeitung überprüfen!",IF(AND(J22&gt;=50,P22="Umbruch mit Leguminosen &lt; 50 %"),"Leguminosenanteil oder Bodenbearbeitung überprüfen!",IF(AND(J22&lt;50,P22="Umbruch mit Leguminosen ab 50 %"),"Leguminosenanteil oder Bodenbearbeitung überprüfen!",IF(AND(H22&lt;50,O22="Walzen/Mulchen mit Leguminosen ab 50 %"),"Leguminosenanteil oder Bodenbearbeitung überprüfen!",IF(AND(H22&gt;=50,O22="Walzen/Mulchen/Mähen"),"Leguminosenanteil oder Bodenbearbeitung überprüfen!",IF(AND(H22&gt;=50,O22="Umbruch mit Leguminosen &lt; 50 %"),"Leguminosenanteil oder Bodenbearbeitung überprüfen!",IF(AND(H22&lt;50,O22="Umbruch mit Leguminosen ab 50 %"),"Leguminosenanteil oder Bodenbearbeitung überprüfen!",SUM(INDEX(Bodenbearbeitung!B:B,MATCH('N-Berechnungsverfahren'!O22,Bodenbearbeitung!A:A,0)),INDEX(Bodenbearbeitung!B:B,MATCH('N-Berechnungsverfahren'!P22,Bodenbearbeitung!A:A,0))))))))))))))</f>
        <v/>
      </c>
      <c r="R22" s="109" t="str">
        <f t="shared" si="2"/>
        <v/>
      </c>
      <c r="T22" s="42"/>
      <c r="U22" s="42"/>
      <c r="V22" s="42" t="s">
        <v>11</v>
      </c>
      <c r="W22" s="42"/>
      <c r="X22" s="42"/>
    </row>
    <row r="23" spans="1:24" x14ac:dyDescent="0.25">
      <c r="A23" s="108">
        <v>17</v>
      </c>
      <c r="B23" s="58" t="str">
        <f>IF(Flächenverzeichnis!A28="","",Flächenverzeichnis!A28)</f>
        <v/>
      </c>
      <c r="C23" s="59"/>
      <c r="D23" s="58" t="str">
        <f>IF(B23="","",IF(C23="","Zielertrag auswählen!",IF(C23="Traubenertrag:","Zielertrag auswählen!",INDEX('N-Grundbedarf'!B:B,MATCH(C23,'N-Grundbedarf'!A:A,0)))))</f>
        <v/>
      </c>
      <c r="E23" s="59"/>
      <c r="F23" s="58" t="str">
        <f t="shared" si="0"/>
        <v/>
      </c>
      <c r="G23" s="59"/>
      <c r="H23" s="86"/>
      <c r="I23" s="89"/>
      <c r="J23" s="90"/>
      <c r="K23" s="88" t="str">
        <f>IF(B23="","",IF(OR(G23="",I23="",AND(G23="",I23="")),"Begrünung überprüfen!",IF(OR(H23="",J23="",AND(H23="",J23="")),"Leguminosenanteil überprüfen!",IF(AND(AND(G23="keine Begrünung",H23=0),AND(I23="keine Begrünung",J23=0)),0,IF(OR(AND(G23="",H23&gt;0),AND(I23="",J23&gt;0)),"Begrünung überprüfen!",IF(OR(AND(G23="keine Begrünung",H23&gt;0),AND(I23="keine Begrünung",J23&gt;0)),"Leguminosenanteil überprüfen!",IF(OR(AND(G23="Begrünung ohne Leguminosen",H23&gt;0),AND(I23="Begrünung ohne Leguminosen",J23&gt;0)),"Leguminosenanteil überprüfen!",IF(OR(AND(G23="Begrünung mit Leguminosen",H23&lt;=0),AND(I23="Begrünung mit Leguminosen",J23&lt;=0)),"Leguminosenanteil überprüfen!",IF(OR(G23="Begrünung ohne Leguminosen",I23="Begrünung ohne Leguminosen",G23="Begrünung mit Leguminosen",I23="Begrünung mit Leguminosen"),SUM(INDEX(Begrünung!C:C,MATCH('N-Berechnungsverfahren'!H23,Begrünung!A:A,0)),INDEX(Begrünung!C:C,MATCH('N-Berechnungsverfahren'!J23,Begrünung!A:A,0)),0))))))))))</f>
        <v/>
      </c>
      <c r="L23" s="59"/>
      <c r="M23" s="59"/>
      <c r="N23" s="58" t="str">
        <f t="shared" si="1"/>
        <v/>
      </c>
      <c r="O23" s="59"/>
      <c r="P23" s="89"/>
      <c r="Q23" s="58" t="str">
        <f>IF(B23="","",IF(OR(K23="Begrünung überprüfen!",K23="Leguminosenanteil überprüfen!"),"Begrünung überprüfen!",IF(OR(P23="",O23="",AND(P23="",O23="")),"Bodenbearbeitung auswählen!",IF(AND(J23&lt;50,P23="Walzen/Mulchen mit Leguminosen ab 50 %"),"Leguminosenanteil oder Bodenbearbeitung überprüfen!",IF(AND(J23&gt;=50,P23="Walzen/Mulchen/Mähen"),"Leguminosenanteil oder Bodenbearbeitung überprüfen!",IF(AND(J23&gt;=50,P23="Umbruch mit Leguminosen &lt; 50 %"),"Leguminosenanteil oder Bodenbearbeitung überprüfen!",IF(AND(J23&lt;50,P23="Umbruch mit Leguminosen ab 50 %"),"Leguminosenanteil oder Bodenbearbeitung überprüfen!",IF(AND(H23&lt;50,O23="Walzen/Mulchen mit Leguminosen ab 50 %"),"Leguminosenanteil oder Bodenbearbeitung überprüfen!",IF(AND(H23&gt;=50,O23="Walzen/Mulchen/Mähen"),"Leguminosenanteil oder Bodenbearbeitung überprüfen!",IF(AND(H23&gt;=50,O23="Umbruch mit Leguminosen &lt; 50 %"),"Leguminosenanteil oder Bodenbearbeitung überprüfen!",IF(AND(H23&lt;50,O23="Umbruch mit Leguminosen ab 50 %"),"Leguminosenanteil oder Bodenbearbeitung überprüfen!",SUM(INDEX(Bodenbearbeitung!B:B,MATCH('N-Berechnungsverfahren'!O23,Bodenbearbeitung!A:A,0)),INDEX(Bodenbearbeitung!B:B,MATCH('N-Berechnungsverfahren'!P23,Bodenbearbeitung!A:A,0))))))))))))))</f>
        <v/>
      </c>
      <c r="R23" s="109" t="str">
        <f t="shared" si="2"/>
        <v/>
      </c>
      <c r="T23" s="42"/>
      <c r="U23" s="42"/>
      <c r="V23" s="42"/>
      <c r="W23" s="42"/>
      <c r="X23" s="42"/>
    </row>
    <row r="24" spans="1:24" x14ac:dyDescent="0.25">
      <c r="A24" s="108">
        <v>18</v>
      </c>
      <c r="B24" s="58" t="str">
        <f>IF(Flächenverzeichnis!A29="","",Flächenverzeichnis!A29)</f>
        <v/>
      </c>
      <c r="C24" s="59"/>
      <c r="D24" s="58" t="str">
        <f>IF(B24="","",IF(C24="","Zielertrag auswählen!",IF(C24="Traubenertrag:","Zielertrag auswählen!",INDEX('N-Grundbedarf'!B:B,MATCH(C24,'N-Grundbedarf'!A:A,0)))))</f>
        <v/>
      </c>
      <c r="E24" s="59"/>
      <c r="F24" s="58" t="str">
        <f t="shared" si="0"/>
        <v/>
      </c>
      <c r="G24" s="59"/>
      <c r="H24" s="86"/>
      <c r="I24" s="89"/>
      <c r="J24" s="90"/>
      <c r="K24" s="88" t="str">
        <f>IF(B24="","",IF(OR(G24="",I24="",AND(G24="",I24="")),"Begrünung überprüfen!",IF(OR(H24="",J24="",AND(H24="",J24="")),"Leguminosenanteil überprüfen!",IF(AND(AND(G24="keine Begrünung",H24=0),AND(I24="keine Begrünung",J24=0)),0,IF(OR(AND(G24="",H24&gt;0),AND(I24="",J24&gt;0)),"Begrünung überprüfen!",IF(OR(AND(G24="keine Begrünung",H24&gt;0),AND(I24="keine Begrünung",J24&gt;0)),"Leguminosenanteil überprüfen!",IF(OR(AND(G24="Begrünung ohne Leguminosen",H24&gt;0),AND(I24="Begrünung ohne Leguminosen",J24&gt;0)),"Leguminosenanteil überprüfen!",IF(OR(AND(G24="Begrünung mit Leguminosen",H24&lt;=0),AND(I24="Begrünung mit Leguminosen",J24&lt;=0)),"Leguminosenanteil überprüfen!",IF(OR(G24="Begrünung ohne Leguminosen",I24="Begrünung ohne Leguminosen",G24="Begrünung mit Leguminosen",I24="Begrünung mit Leguminosen"),SUM(INDEX(Begrünung!C:C,MATCH('N-Berechnungsverfahren'!H24,Begrünung!A:A,0)),INDEX(Begrünung!C:C,MATCH('N-Berechnungsverfahren'!J24,Begrünung!A:A,0)),0))))))))))</f>
        <v/>
      </c>
      <c r="L24" s="59"/>
      <c r="M24" s="59"/>
      <c r="N24" s="58" t="str">
        <f t="shared" si="1"/>
        <v/>
      </c>
      <c r="O24" s="59"/>
      <c r="P24" s="89"/>
      <c r="Q24" s="58" t="str">
        <f>IF(B24="","",IF(OR(K24="Begrünung überprüfen!",K24="Leguminosenanteil überprüfen!"),"Begrünung überprüfen!",IF(OR(P24="",O24="",AND(P24="",O24="")),"Bodenbearbeitung auswählen!",IF(AND(J24&lt;50,P24="Walzen/Mulchen mit Leguminosen ab 50 %"),"Leguminosenanteil oder Bodenbearbeitung überprüfen!",IF(AND(J24&gt;=50,P24="Walzen/Mulchen/Mähen"),"Leguminosenanteil oder Bodenbearbeitung überprüfen!",IF(AND(J24&gt;=50,P24="Umbruch mit Leguminosen &lt; 50 %"),"Leguminosenanteil oder Bodenbearbeitung überprüfen!",IF(AND(J24&lt;50,P24="Umbruch mit Leguminosen ab 50 %"),"Leguminosenanteil oder Bodenbearbeitung überprüfen!",IF(AND(H24&lt;50,O24="Walzen/Mulchen mit Leguminosen ab 50 %"),"Leguminosenanteil oder Bodenbearbeitung überprüfen!",IF(AND(H24&gt;=50,O24="Walzen/Mulchen/Mähen"),"Leguminosenanteil oder Bodenbearbeitung überprüfen!",IF(AND(H24&gt;=50,O24="Umbruch mit Leguminosen &lt; 50 %"),"Leguminosenanteil oder Bodenbearbeitung überprüfen!",IF(AND(H24&lt;50,O24="Umbruch mit Leguminosen ab 50 %"),"Leguminosenanteil oder Bodenbearbeitung überprüfen!",SUM(INDEX(Bodenbearbeitung!B:B,MATCH('N-Berechnungsverfahren'!O24,Bodenbearbeitung!A:A,0)),INDEX(Bodenbearbeitung!B:B,MATCH('N-Berechnungsverfahren'!P24,Bodenbearbeitung!A:A,0))))))))))))))</f>
        <v/>
      </c>
      <c r="R24" s="109" t="str">
        <f t="shared" si="2"/>
        <v/>
      </c>
      <c r="T24" s="42"/>
      <c r="U24" s="42"/>
      <c r="V24" s="42"/>
      <c r="W24" s="42"/>
      <c r="X24" s="42"/>
    </row>
    <row r="25" spans="1:24" x14ac:dyDescent="0.25">
      <c r="A25" s="108">
        <v>19</v>
      </c>
      <c r="B25" s="58" t="str">
        <f>IF(Flächenverzeichnis!A30="","",Flächenverzeichnis!A30)</f>
        <v/>
      </c>
      <c r="C25" s="59"/>
      <c r="D25" s="58" t="str">
        <f>IF(B25="","",IF(C25="","Zielertrag auswählen!",IF(C25="Traubenertrag:","Zielertrag auswählen!",INDEX('N-Grundbedarf'!B:B,MATCH(C25,'N-Grundbedarf'!A:A,0)))))</f>
        <v/>
      </c>
      <c r="E25" s="59"/>
      <c r="F25" s="58" t="str">
        <f t="shared" si="0"/>
        <v/>
      </c>
      <c r="G25" s="59"/>
      <c r="H25" s="86"/>
      <c r="I25" s="89"/>
      <c r="J25" s="90"/>
      <c r="K25" s="88" t="str">
        <f>IF(B25="","",IF(OR(G25="",I25="",AND(G25="",I25="")),"Begrünung überprüfen!",IF(OR(H25="",J25="",AND(H25="",J25="")),"Leguminosenanteil überprüfen!",IF(AND(AND(G25="keine Begrünung",H25=0),AND(I25="keine Begrünung",J25=0)),0,IF(OR(AND(G25="",H25&gt;0),AND(I25="",J25&gt;0)),"Begrünung überprüfen!",IF(OR(AND(G25="keine Begrünung",H25&gt;0),AND(I25="keine Begrünung",J25&gt;0)),"Leguminosenanteil überprüfen!",IF(OR(AND(G25="Begrünung ohne Leguminosen",H25&gt;0),AND(I25="Begrünung ohne Leguminosen",J25&gt;0)),"Leguminosenanteil überprüfen!",IF(OR(AND(G25="Begrünung mit Leguminosen",H25&lt;=0),AND(I25="Begrünung mit Leguminosen",J25&lt;=0)),"Leguminosenanteil überprüfen!",IF(OR(G25="Begrünung ohne Leguminosen",I25="Begrünung ohne Leguminosen",G25="Begrünung mit Leguminosen",I25="Begrünung mit Leguminosen"),SUM(INDEX(Begrünung!C:C,MATCH('N-Berechnungsverfahren'!H25,Begrünung!A:A,0)),INDEX(Begrünung!C:C,MATCH('N-Berechnungsverfahren'!J25,Begrünung!A:A,0)),0))))))))))</f>
        <v/>
      </c>
      <c r="L25" s="59"/>
      <c r="M25" s="59"/>
      <c r="N25" s="58" t="str">
        <f t="shared" si="1"/>
        <v/>
      </c>
      <c r="O25" s="59"/>
      <c r="P25" s="89"/>
      <c r="Q25" s="58" t="str">
        <f>IF(B25="","",IF(OR(K25="Begrünung überprüfen!",K25="Leguminosenanteil überprüfen!"),"Begrünung überprüfen!",IF(OR(P25="",O25="",AND(P25="",O25="")),"Bodenbearbeitung auswählen!",IF(AND(J25&lt;50,P25="Walzen/Mulchen mit Leguminosen ab 50 %"),"Leguminosenanteil oder Bodenbearbeitung überprüfen!",IF(AND(J25&gt;=50,P25="Walzen/Mulchen/Mähen"),"Leguminosenanteil oder Bodenbearbeitung überprüfen!",IF(AND(J25&gt;=50,P25="Umbruch mit Leguminosen &lt; 50 %"),"Leguminosenanteil oder Bodenbearbeitung überprüfen!",IF(AND(J25&lt;50,P25="Umbruch mit Leguminosen ab 50 %"),"Leguminosenanteil oder Bodenbearbeitung überprüfen!",IF(AND(H25&lt;50,O25="Walzen/Mulchen mit Leguminosen ab 50 %"),"Leguminosenanteil oder Bodenbearbeitung überprüfen!",IF(AND(H25&gt;=50,O25="Walzen/Mulchen/Mähen"),"Leguminosenanteil oder Bodenbearbeitung überprüfen!",IF(AND(H25&gt;=50,O25="Umbruch mit Leguminosen &lt; 50 %"),"Leguminosenanteil oder Bodenbearbeitung überprüfen!",IF(AND(H25&lt;50,O25="Umbruch mit Leguminosen ab 50 %"),"Leguminosenanteil oder Bodenbearbeitung überprüfen!",SUM(INDEX(Bodenbearbeitung!B:B,MATCH('N-Berechnungsverfahren'!O25,Bodenbearbeitung!A:A,0)),INDEX(Bodenbearbeitung!B:B,MATCH('N-Berechnungsverfahren'!P25,Bodenbearbeitung!A:A,0))))))))))))))</f>
        <v/>
      </c>
      <c r="R25" s="109" t="str">
        <f t="shared" si="2"/>
        <v/>
      </c>
      <c r="T25" s="42"/>
      <c r="U25" s="42"/>
      <c r="V25" s="42"/>
      <c r="W25" s="42"/>
      <c r="X25" s="42"/>
    </row>
    <row r="26" spans="1:24" x14ac:dyDescent="0.25">
      <c r="A26" s="108">
        <v>20</v>
      </c>
      <c r="B26" s="58" t="str">
        <f>IF(Flächenverzeichnis!A31="","",Flächenverzeichnis!A31)</f>
        <v/>
      </c>
      <c r="C26" s="59"/>
      <c r="D26" s="58" t="str">
        <f>IF(B26="","",IF(C26="","Zielertrag auswählen!",IF(C26="Traubenertrag:","Zielertrag auswählen!",INDEX('N-Grundbedarf'!B:B,MATCH(C26,'N-Grundbedarf'!A:A,0)))))</f>
        <v/>
      </c>
      <c r="E26" s="59"/>
      <c r="F26" s="58" t="str">
        <f t="shared" si="0"/>
        <v/>
      </c>
      <c r="G26" s="59"/>
      <c r="H26" s="86"/>
      <c r="I26" s="89"/>
      <c r="J26" s="90"/>
      <c r="K26" s="88" t="str">
        <f>IF(B26="","",IF(OR(G26="",I26="",AND(G26="",I26="")),"Begrünung überprüfen!",IF(OR(H26="",J26="",AND(H26="",J26="")),"Leguminosenanteil überprüfen!",IF(AND(AND(G26="keine Begrünung",H26=0),AND(I26="keine Begrünung",J26=0)),0,IF(OR(AND(G26="",H26&gt;0),AND(I26="",J26&gt;0)),"Begrünung überprüfen!",IF(OR(AND(G26="keine Begrünung",H26&gt;0),AND(I26="keine Begrünung",J26&gt;0)),"Leguminosenanteil überprüfen!",IF(OR(AND(G26="Begrünung ohne Leguminosen",H26&gt;0),AND(I26="Begrünung ohne Leguminosen",J26&gt;0)),"Leguminosenanteil überprüfen!",IF(OR(AND(G26="Begrünung mit Leguminosen",H26&lt;=0),AND(I26="Begrünung mit Leguminosen",J26&lt;=0)),"Leguminosenanteil überprüfen!",IF(OR(G26="Begrünung ohne Leguminosen",I26="Begrünung ohne Leguminosen",G26="Begrünung mit Leguminosen",I26="Begrünung mit Leguminosen"),SUM(INDEX(Begrünung!C:C,MATCH('N-Berechnungsverfahren'!H26,Begrünung!A:A,0)),INDEX(Begrünung!C:C,MATCH('N-Berechnungsverfahren'!J26,Begrünung!A:A,0)),0))))))))))</f>
        <v/>
      </c>
      <c r="L26" s="59"/>
      <c r="M26" s="59"/>
      <c r="N26" s="58" t="str">
        <f t="shared" si="1"/>
        <v/>
      </c>
      <c r="O26" s="59"/>
      <c r="P26" s="89"/>
      <c r="Q26" s="58" t="str">
        <f>IF(B26="","",IF(OR(K26="Begrünung überprüfen!",K26="Leguminosenanteil überprüfen!"),"Begrünung überprüfen!",IF(OR(P26="",O26="",AND(P26="",O26="")),"Bodenbearbeitung auswählen!",IF(AND(J26&lt;50,P26="Walzen/Mulchen mit Leguminosen ab 50 %"),"Leguminosenanteil oder Bodenbearbeitung überprüfen!",IF(AND(J26&gt;=50,P26="Walzen/Mulchen/Mähen"),"Leguminosenanteil oder Bodenbearbeitung überprüfen!",IF(AND(J26&gt;=50,P26="Umbruch mit Leguminosen &lt; 50 %"),"Leguminosenanteil oder Bodenbearbeitung überprüfen!",IF(AND(J26&lt;50,P26="Umbruch mit Leguminosen ab 50 %"),"Leguminosenanteil oder Bodenbearbeitung überprüfen!",IF(AND(H26&lt;50,O26="Walzen/Mulchen mit Leguminosen ab 50 %"),"Leguminosenanteil oder Bodenbearbeitung überprüfen!",IF(AND(H26&gt;=50,O26="Walzen/Mulchen/Mähen"),"Leguminosenanteil oder Bodenbearbeitung überprüfen!",IF(AND(H26&gt;=50,O26="Umbruch mit Leguminosen &lt; 50 %"),"Leguminosenanteil oder Bodenbearbeitung überprüfen!",IF(AND(H26&lt;50,O26="Umbruch mit Leguminosen ab 50 %"),"Leguminosenanteil oder Bodenbearbeitung überprüfen!",SUM(INDEX(Bodenbearbeitung!B:B,MATCH('N-Berechnungsverfahren'!O26,Bodenbearbeitung!A:A,0)),INDEX(Bodenbearbeitung!B:B,MATCH('N-Berechnungsverfahren'!P26,Bodenbearbeitung!A:A,0))))))))))))))</f>
        <v/>
      </c>
      <c r="R26" s="109" t="str">
        <f t="shared" si="2"/>
        <v/>
      </c>
      <c r="T26" s="42"/>
      <c r="U26" s="42"/>
      <c r="V26" s="42"/>
      <c r="W26" s="42"/>
      <c r="X26" s="42"/>
    </row>
    <row r="27" spans="1:24" x14ac:dyDescent="0.25">
      <c r="A27" s="108">
        <v>21</v>
      </c>
      <c r="B27" s="58" t="str">
        <f>IF(Flächenverzeichnis!A32="","",Flächenverzeichnis!A32)</f>
        <v/>
      </c>
      <c r="C27" s="59"/>
      <c r="D27" s="58" t="str">
        <f>IF(B27="","",IF(C27="","Zielertrag auswählen!",IF(C27="Traubenertrag:","Zielertrag auswählen!",INDEX('N-Grundbedarf'!B:B,MATCH(C27,'N-Grundbedarf'!A:A,0)))))</f>
        <v/>
      </c>
      <c r="E27" s="59"/>
      <c r="F27" s="58" t="str">
        <f t="shared" si="0"/>
        <v/>
      </c>
      <c r="G27" s="59"/>
      <c r="H27" s="86"/>
      <c r="I27" s="89"/>
      <c r="J27" s="90"/>
      <c r="K27" s="88" t="str">
        <f>IF(B27="","",IF(OR(G27="",I27="",AND(G27="",I27="")),"Begrünung überprüfen!",IF(OR(H27="",J27="",AND(H27="",J27="")),"Leguminosenanteil überprüfen!",IF(AND(AND(G27="keine Begrünung",H27=0),AND(I27="keine Begrünung",J27=0)),0,IF(OR(AND(G27="",H27&gt;0),AND(I27="",J27&gt;0)),"Begrünung überprüfen!",IF(OR(AND(G27="keine Begrünung",H27&gt;0),AND(I27="keine Begrünung",J27&gt;0)),"Leguminosenanteil überprüfen!",IF(OR(AND(G27="Begrünung ohne Leguminosen",H27&gt;0),AND(I27="Begrünung ohne Leguminosen",J27&gt;0)),"Leguminosenanteil überprüfen!",IF(OR(AND(G27="Begrünung mit Leguminosen",H27&lt;=0),AND(I27="Begrünung mit Leguminosen",J27&lt;=0)),"Leguminosenanteil überprüfen!",IF(OR(G27="Begrünung ohne Leguminosen",I27="Begrünung ohne Leguminosen",G27="Begrünung mit Leguminosen",I27="Begrünung mit Leguminosen"),SUM(INDEX(Begrünung!C:C,MATCH('N-Berechnungsverfahren'!H27,Begrünung!A:A,0)),INDEX(Begrünung!C:C,MATCH('N-Berechnungsverfahren'!J27,Begrünung!A:A,0)),0))))))))))</f>
        <v/>
      </c>
      <c r="L27" s="59"/>
      <c r="M27" s="59"/>
      <c r="N27" s="58" t="str">
        <f t="shared" si="1"/>
        <v/>
      </c>
      <c r="O27" s="59"/>
      <c r="P27" s="89"/>
      <c r="Q27" s="58" t="str">
        <f>IF(B27="","",IF(OR(K27="Begrünung überprüfen!",K27="Leguminosenanteil überprüfen!"),"Begrünung überprüfen!",IF(OR(P27="",O27="",AND(P27="",O27="")),"Bodenbearbeitung auswählen!",IF(AND(J27&lt;50,P27="Walzen/Mulchen mit Leguminosen ab 50 %"),"Leguminosenanteil oder Bodenbearbeitung überprüfen!",IF(AND(J27&gt;=50,P27="Walzen/Mulchen/Mähen"),"Leguminosenanteil oder Bodenbearbeitung überprüfen!",IF(AND(J27&gt;=50,P27="Umbruch mit Leguminosen &lt; 50 %"),"Leguminosenanteil oder Bodenbearbeitung überprüfen!",IF(AND(J27&lt;50,P27="Umbruch mit Leguminosen ab 50 %"),"Leguminosenanteil oder Bodenbearbeitung überprüfen!",IF(AND(H27&lt;50,O27="Walzen/Mulchen mit Leguminosen ab 50 %"),"Leguminosenanteil oder Bodenbearbeitung überprüfen!",IF(AND(H27&gt;=50,O27="Walzen/Mulchen/Mähen"),"Leguminosenanteil oder Bodenbearbeitung überprüfen!",IF(AND(H27&gt;=50,O27="Umbruch mit Leguminosen &lt; 50 %"),"Leguminosenanteil oder Bodenbearbeitung überprüfen!",IF(AND(H27&lt;50,O27="Umbruch mit Leguminosen ab 50 %"),"Leguminosenanteil oder Bodenbearbeitung überprüfen!",SUM(INDEX(Bodenbearbeitung!B:B,MATCH('N-Berechnungsverfahren'!O27,Bodenbearbeitung!A:A,0)),INDEX(Bodenbearbeitung!B:B,MATCH('N-Berechnungsverfahren'!P27,Bodenbearbeitung!A:A,0))))))))))))))</f>
        <v/>
      </c>
      <c r="R27" s="109" t="str">
        <f t="shared" si="2"/>
        <v/>
      </c>
      <c r="T27" s="42"/>
      <c r="U27" s="42"/>
      <c r="V27" s="42"/>
      <c r="W27" s="42"/>
      <c r="X27" s="42"/>
    </row>
    <row r="28" spans="1:24" x14ac:dyDescent="0.25">
      <c r="A28" s="108">
        <v>22</v>
      </c>
      <c r="B28" s="58" t="str">
        <f>IF(Flächenverzeichnis!A33="","",Flächenverzeichnis!A33)</f>
        <v/>
      </c>
      <c r="C28" s="59"/>
      <c r="D28" s="58" t="str">
        <f>IF(B28="","",IF(C28="","Zielertrag auswählen!",IF(C28="Traubenertrag:","Zielertrag auswählen!",INDEX('N-Grundbedarf'!B:B,MATCH(C28,'N-Grundbedarf'!A:A,0)))))</f>
        <v/>
      </c>
      <c r="E28" s="59"/>
      <c r="F28" s="58" t="str">
        <f t="shared" si="0"/>
        <v/>
      </c>
      <c r="G28" s="59"/>
      <c r="H28" s="86"/>
      <c r="I28" s="89"/>
      <c r="J28" s="90"/>
      <c r="K28" s="88" t="str">
        <f>IF(B28="","",IF(OR(G28="",I28="",AND(G28="",I28="")),"Begrünung überprüfen!",IF(OR(H28="",J28="",AND(H28="",J28="")),"Leguminosenanteil überprüfen!",IF(AND(AND(G28="keine Begrünung",H28=0),AND(I28="keine Begrünung",J28=0)),0,IF(OR(AND(G28="",H28&gt;0),AND(I28="",J28&gt;0)),"Begrünung überprüfen!",IF(OR(AND(G28="keine Begrünung",H28&gt;0),AND(I28="keine Begrünung",J28&gt;0)),"Leguminosenanteil überprüfen!",IF(OR(AND(G28="Begrünung ohne Leguminosen",H28&gt;0),AND(I28="Begrünung ohne Leguminosen",J28&gt;0)),"Leguminosenanteil überprüfen!",IF(OR(AND(G28="Begrünung mit Leguminosen",H28&lt;=0),AND(I28="Begrünung mit Leguminosen",J28&lt;=0)),"Leguminosenanteil überprüfen!",IF(OR(G28="Begrünung ohne Leguminosen",I28="Begrünung ohne Leguminosen",G28="Begrünung mit Leguminosen",I28="Begrünung mit Leguminosen"),SUM(INDEX(Begrünung!C:C,MATCH('N-Berechnungsverfahren'!H28,Begrünung!A:A,0)),INDEX(Begrünung!C:C,MATCH('N-Berechnungsverfahren'!J28,Begrünung!A:A,0)),0))))))))))</f>
        <v/>
      </c>
      <c r="L28" s="59"/>
      <c r="M28" s="59"/>
      <c r="N28" s="58" t="str">
        <f t="shared" si="1"/>
        <v/>
      </c>
      <c r="O28" s="59"/>
      <c r="P28" s="89"/>
      <c r="Q28" s="58" t="str">
        <f>IF(B28="","",IF(OR(K28="Begrünung überprüfen!",K28="Leguminosenanteil überprüfen!"),"Begrünung überprüfen!",IF(OR(P28="",O28="",AND(P28="",O28="")),"Bodenbearbeitung auswählen!",IF(AND(J28&lt;50,P28="Walzen/Mulchen mit Leguminosen ab 50 %"),"Leguminosenanteil oder Bodenbearbeitung überprüfen!",IF(AND(J28&gt;=50,P28="Walzen/Mulchen/Mähen"),"Leguminosenanteil oder Bodenbearbeitung überprüfen!",IF(AND(J28&gt;=50,P28="Umbruch mit Leguminosen &lt; 50 %"),"Leguminosenanteil oder Bodenbearbeitung überprüfen!",IF(AND(J28&lt;50,P28="Umbruch mit Leguminosen ab 50 %"),"Leguminosenanteil oder Bodenbearbeitung überprüfen!",IF(AND(H28&lt;50,O28="Walzen/Mulchen mit Leguminosen ab 50 %"),"Leguminosenanteil oder Bodenbearbeitung überprüfen!",IF(AND(H28&gt;=50,O28="Walzen/Mulchen/Mähen"),"Leguminosenanteil oder Bodenbearbeitung überprüfen!",IF(AND(H28&gt;=50,O28="Umbruch mit Leguminosen &lt; 50 %"),"Leguminosenanteil oder Bodenbearbeitung überprüfen!",IF(AND(H28&lt;50,O28="Umbruch mit Leguminosen ab 50 %"),"Leguminosenanteil oder Bodenbearbeitung überprüfen!",SUM(INDEX(Bodenbearbeitung!B:B,MATCH('N-Berechnungsverfahren'!O28,Bodenbearbeitung!A:A,0)),INDEX(Bodenbearbeitung!B:B,MATCH('N-Berechnungsverfahren'!P28,Bodenbearbeitung!A:A,0))))))))))))))</f>
        <v/>
      </c>
      <c r="R28" s="109" t="str">
        <f t="shared" si="2"/>
        <v/>
      </c>
      <c r="T28" s="42"/>
      <c r="U28" s="42"/>
      <c r="V28" s="42"/>
      <c r="W28" s="42"/>
      <c r="X28" s="42"/>
    </row>
    <row r="29" spans="1:24" x14ac:dyDescent="0.25">
      <c r="A29" s="108">
        <v>23</v>
      </c>
      <c r="B29" s="58" t="str">
        <f>IF(Flächenverzeichnis!A34="","",Flächenverzeichnis!A34)</f>
        <v/>
      </c>
      <c r="C29" s="59"/>
      <c r="D29" s="58" t="str">
        <f>IF(B29="","",IF(C29="","Zielertrag auswählen!",IF(C29="Traubenertrag:","Zielertrag auswählen!",INDEX('N-Grundbedarf'!B:B,MATCH(C29,'N-Grundbedarf'!A:A,0)))))</f>
        <v/>
      </c>
      <c r="E29" s="59"/>
      <c r="F29" s="58" t="str">
        <f t="shared" si="0"/>
        <v/>
      </c>
      <c r="G29" s="59"/>
      <c r="H29" s="86"/>
      <c r="I29" s="89"/>
      <c r="J29" s="90"/>
      <c r="K29" s="88" t="str">
        <f>IF(B29="","",IF(OR(G29="",I29="",AND(G29="",I29="")),"Begrünung überprüfen!",IF(OR(H29="",J29="",AND(H29="",J29="")),"Leguminosenanteil überprüfen!",IF(AND(AND(G29="keine Begrünung",H29=0),AND(I29="keine Begrünung",J29=0)),0,IF(OR(AND(G29="",H29&gt;0),AND(I29="",J29&gt;0)),"Begrünung überprüfen!",IF(OR(AND(G29="keine Begrünung",H29&gt;0),AND(I29="keine Begrünung",J29&gt;0)),"Leguminosenanteil überprüfen!",IF(OR(AND(G29="Begrünung ohne Leguminosen",H29&gt;0),AND(I29="Begrünung ohne Leguminosen",J29&gt;0)),"Leguminosenanteil überprüfen!",IF(OR(AND(G29="Begrünung mit Leguminosen",H29&lt;=0),AND(I29="Begrünung mit Leguminosen",J29&lt;=0)),"Leguminosenanteil überprüfen!",IF(OR(G29="Begrünung ohne Leguminosen",I29="Begrünung ohne Leguminosen",G29="Begrünung mit Leguminosen",I29="Begrünung mit Leguminosen"),SUM(INDEX(Begrünung!C:C,MATCH('N-Berechnungsverfahren'!H29,Begrünung!A:A,0)),INDEX(Begrünung!C:C,MATCH('N-Berechnungsverfahren'!J29,Begrünung!A:A,0)),0))))))))))</f>
        <v/>
      </c>
      <c r="L29" s="59"/>
      <c r="M29" s="59"/>
      <c r="N29" s="58" t="str">
        <f t="shared" si="1"/>
        <v/>
      </c>
      <c r="O29" s="59"/>
      <c r="P29" s="89"/>
      <c r="Q29" s="58" t="str">
        <f>IF(B29="","",IF(OR(K29="Begrünung überprüfen!",K29="Leguminosenanteil überprüfen!"),"Begrünung überprüfen!",IF(OR(P29="",O29="",AND(P29="",O29="")),"Bodenbearbeitung auswählen!",IF(AND(J29&lt;50,P29="Walzen/Mulchen mit Leguminosen ab 50 %"),"Leguminosenanteil oder Bodenbearbeitung überprüfen!",IF(AND(J29&gt;=50,P29="Walzen/Mulchen/Mähen"),"Leguminosenanteil oder Bodenbearbeitung überprüfen!",IF(AND(J29&gt;=50,P29="Umbruch mit Leguminosen &lt; 50 %"),"Leguminosenanteil oder Bodenbearbeitung überprüfen!",IF(AND(J29&lt;50,P29="Umbruch mit Leguminosen ab 50 %"),"Leguminosenanteil oder Bodenbearbeitung überprüfen!",IF(AND(H29&lt;50,O29="Walzen/Mulchen mit Leguminosen ab 50 %"),"Leguminosenanteil oder Bodenbearbeitung überprüfen!",IF(AND(H29&gt;=50,O29="Walzen/Mulchen/Mähen"),"Leguminosenanteil oder Bodenbearbeitung überprüfen!",IF(AND(H29&gt;=50,O29="Umbruch mit Leguminosen &lt; 50 %"),"Leguminosenanteil oder Bodenbearbeitung überprüfen!",IF(AND(H29&lt;50,O29="Umbruch mit Leguminosen ab 50 %"),"Leguminosenanteil oder Bodenbearbeitung überprüfen!",SUM(INDEX(Bodenbearbeitung!B:B,MATCH('N-Berechnungsverfahren'!O29,Bodenbearbeitung!A:A,0)),INDEX(Bodenbearbeitung!B:B,MATCH('N-Berechnungsverfahren'!P29,Bodenbearbeitung!A:A,0))))))))))))))</f>
        <v/>
      </c>
      <c r="R29" s="109" t="str">
        <f t="shared" si="2"/>
        <v/>
      </c>
      <c r="T29" s="42"/>
      <c r="U29" s="42"/>
      <c r="V29" s="42"/>
      <c r="W29" s="42"/>
      <c r="X29" s="42"/>
    </row>
    <row r="30" spans="1:24" x14ac:dyDescent="0.25">
      <c r="A30" s="108">
        <v>24</v>
      </c>
      <c r="B30" s="58" t="str">
        <f>IF(Flächenverzeichnis!A35="","",Flächenverzeichnis!A35)</f>
        <v/>
      </c>
      <c r="C30" s="59"/>
      <c r="D30" s="58" t="str">
        <f>IF(B30="","",IF(C30="","Zielertrag auswählen!",IF(C30="Traubenertrag:","Zielertrag auswählen!",INDEX('N-Grundbedarf'!B:B,MATCH(C30,'N-Grundbedarf'!A:A,0)))))</f>
        <v/>
      </c>
      <c r="E30" s="59"/>
      <c r="F30" s="58" t="str">
        <f t="shared" si="0"/>
        <v/>
      </c>
      <c r="G30" s="59"/>
      <c r="H30" s="86"/>
      <c r="I30" s="89"/>
      <c r="J30" s="90"/>
      <c r="K30" s="88" t="str">
        <f>IF(B30="","",IF(OR(G30="",I30="",AND(G30="",I30="")),"Begrünung überprüfen!",IF(OR(H30="",J30="",AND(H30="",J30="")),"Leguminosenanteil überprüfen!",IF(AND(AND(G30="keine Begrünung",H30=0),AND(I30="keine Begrünung",J30=0)),0,IF(OR(AND(G30="",H30&gt;0),AND(I30="",J30&gt;0)),"Begrünung überprüfen!",IF(OR(AND(G30="keine Begrünung",H30&gt;0),AND(I30="keine Begrünung",J30&gt;0)),"Leguminosenanteil überprüfen!",IF(OR(AND(G30="Begrünung ohne Leguminosen",H30&gt;0),AND(I30="Begrünung ohne Leguminosen",J30&gt;0)),"Leguminosenanteil überprüfen!",IF(OR(AND(G30="Begrünung mit Leguminosen",H30&lt;=0),AND(I30="Begrünung mit Leguminosen",J30&lt;=0)),"Leguminosenanteil überprüfen!",IF(OR(G30="Begrünung ohne Leguminosen",I30="Begrünung ohne Leguminosen",G30="Begrünung mit Leguminosen",I30="Begrünung mit Leguminosen"),SUM(INDEX(Begrünung!C:C,MATCH('N-Berechnungsverfahren'!H30,Begrünung!A:A,0)),INDEX(Begrünung!C:C,MATCH('N-Berechnungsverfahren'!J30,Begrünung!A:A,0)),0))))))))))</f>
        <v/>
      </c>
      <c r="L30" s="59"/>
      <c r="M30" s="59"/>
      <c r="N30" s="58" t="str">
        <f t="shared" si="1"/>
        <v/>
      </c>
      <c r="O30" s="59"/>
      <c r="P30" s="89"/>
      <c r="Q30" s="58" t="str">
        <f>IF(B30="","",IF(OR(K30="Begrünung überprüfen!",K30="Leguminosenanteil überprüfen!"),"Begrünung überprüfen!",IF(OR(P30="",O30="",AND(P30="",O30="")),"Bodenbearbeitung auswählen!",IF(AND(J30&lt;50,P30="Walzen/Mulchen mit Leguminosen ab 50 %"),"Leguminosenanteil oder Bodenbearbeitung überprüfen!",IF(AND(J30&gt;=50,P30="Walzen/Mulchen/Mähen"),"Leguminosenanteil oder Bodenbearbeitung überprüfen!",IF(AND(J30&gt;=50,P30="Umbruch mit Leguminosen &lt; 50 %"),"Leguminosenanteil oder Bodenbearbeitung überprüfen!",IF(AND(J30&lt;50,P30="Umbruch mit Leguminosen ab 50 %"),"Leguminosenanteil oder Bodenbearbeitung überprüfen!",IF(AND(H30&lt;50,O30="Walzen/Mulchen mit Leguminosen ab 50 %"),"Leguminosenanteil oder Bodenbearbeitung überprüfen!",IF(AND(H30&gt;=50,O30="Walzen/Mulchen/Mähen"),"Leguminosenanteil oder Bodenbearbeitung überprüfen!",IF(AND(H30&gt;=50,O30="Umbruch mit Leguminosen &lt; 50 %"),"Leguminosenanteil oder Bodenbearbeitung überprüfen!",IF(AND(H30&lt;50,O30="Umbruch mit Leguminosen ab 50 %"),"Leguminosenanteil oder Bodenbearbeitung überprüfen!",SUM(INDEX(Bodenbearbeitung!B:B,MATCH('N-Berechnungsverfahren'!O30,Bodenbearbeitung!A:A,0)),INDEX(Bodenbearbeitung!B:B,MATCH('N-Berechnungsverfahren'!P30,Bodenbearbeitung!A:A,0))))))))))))))</f>
        <v/>
      </c>
      <c r="R30" s="109" t="str">
        <f t="shared" si="2"/>
        <v/>
      </c>
      <c r="T30" s="42"/>
      <c r="U30" s="42"/>
      <c r="V30" s="42"/>
      <c r="W30" s="42"/>
      <c r="X30" s="42"/>
    </row>
    <row r="31" spans="1:24" x14ac:dyDescent="0.25">
      <c r="A31" s="108">
        <v>25</v>
      </c>
      <c r="B31" s="58" t="str">
        <f>IF(Flächenverzeichnis!A36="","",Flächenverzeichnis!A36)</f>
        <v/>
      </c>
      <c r="C31" s="59"/>
      <c r="D31" s="58" t="str">
        <f>IF(B31="","",IF(C31="","Zielertrag auswählen!",IF(C31="Traubenertrag:","Zielertrag auswählen!",INDEX('N-Grundbedarf'!B:B,MATCH(C31,'N-Grundbedarf'!A:A,0)))))</f>
        <v/>
      </c>
      <c r="E31" s="59"/>
      <c r="F31" s="58" t="str">
        <f t="shared" si="0"/>
        <v/>
      </c>
      <c r="G31" s="59"/>
      <c r="H31" s="86"/>
      <c r="I31" s="89"/>
      <c r="J31" s="90"/>
      <c r="K31" s="88" t="str">
        <f>IF(B31="","",IF(OR(G31="",I31="",AND(G31="",I31="")),"Begrünung überprüfen!",IF(OR(H31="",J31="",AND(H31="",J31="")),"Leguminosenanteil überprüfen!",IF(AND(AND(G31="keine Begrünung",H31=0),AND(I31="keine Begrünung",J31=0)),0,IF(OR(AND(G31="",H31&gt;0),AND(I31="",J31&gt;0)),"Begrünung überprüfen!",IF(OR(AND(G31="keine Begrünung",H31&gt;0),AND(I31="keine Begrünung",J31&gt;0)),"Leguminosenanteil überprüfen!",IF(OR(AND(G31="Begrünung ohne Leguminosen",H31&gt;0),AND(I31="Begrünung ohne Leguminosen",J31&gt;0)),"Leguminosenanteil überprüfen!",IF(OR(AND(G31="Begrünung mit Leguminosen",H31&lt;=0),AND(I31="Begrünung mit Leguminosen",J31&lt;=0)),"Leguminosenanteil überprüfen!",IF(OR(G31="Begrünung ohne Leguminosen",I31="Begrünung ohne Leguminosen",G31="Begrünung mit Leguminosen",I31="Begrünung mit Leguminosen"),SUM(INDEX(Begrünung!C:C,MATCH('N-Berechnungsverfahren'!H31,Begrünung!A:A,0)),INDEX(Begrünung!C:C,MATCH('N-Berechnungsverfahren'!J31,Begrünung!A:A,0)),0))))))))))</f>
        <v/>
      </c>
      <c r="L31" s="59"/>
      <c r="M31" s="59"/>
      <c r="N31" s="58" t="str">
        <f t="shared" si="1"/>
        <v/>
      </c>
      <c r="O31" s="59"/>
      <c r="P31" s="89"/>
      <c r="Q31" s="58" t="str">
        <f>IF(B31="","",IF(OR(K31="Begrünung überprüfen!",K31="Leguminosenanteil überprüfen!"),"Begrünung überprüfen!",IF(OR(P31="",O31="",AND(P31="",O31="")),"Bodenbearbeitung auswählen!",IF(AND(J31&lt;50,P31="Walzen/Mulchen mit Leguminosen ab 50 %"),"Leguminosenanteil oder Bodenbearbeitung überprüfen!",IF(AND(J31&gt;=50,P31="Walzen/Mulchen/Mähen"),"Leguminosenanteil oder Bodenbearbeitung überprüfen!",IF(AND(J31&gt;=50,P31="Umbruch mit Leguminosen &lt; 50 %"),"Leguminosenanteil oder Bodenbearbeitung überprüfen!",IF(AND(J31&lt;50,P31="Umbruch mit Leguminosen ab 50 %"),"Leguminosenanteil oder Bodenbearbeitung überprüfen!",IF(AND(H31&lt;50,O31="Walzen/Mulchen mit Leguminosen ab 50 %"),"Leguminosenanteil oder Bodenbearbeitung überprüfen!",IF(AND(H31&gt;=50,O31="Walzen/Mulchen/Mähen"),"Leguminosenanteil oder Bodenbearbeitung überprüfen!",IF(AND(H31&gt;=50,O31="Umbruch mit Leguminosen &lt; 50 %"),"Leguminosenanteil oder Bodenbearbeitung überprüfen!",IF(AND(H31&lt;50,O31="Umbruch mit Leguminosen ab 50 %"),"Leguminosenanteil oder Bodenbearbeitung überprüfen!",SUM(INDEX(Bodenbearbeitung!B:B,MATCH('N-Berechnungsverfahren'!O31,Bodenbearbeitung!A:A,0)),INDEX(Bodenbearbeitung!B:B,MATCH('N-Berechnungsverfahren'!P31,Bodenbearbeitung!A:A,0))))))))))))))</f>
        <v/>
      </c>
      <c r="R31" s="109" t="str">
        <f t="shared" si="2"/>
        <v/>
      </c>
      <c r="T31" s="42"/>
      <c r="U31" s="42"/>
      <c r="V31" s="42"/>
      <c r="W31" s="42"/>
      <c r="X31" s="42"/>
    </row>
    <row r="32" spans="1:24" x14ac:dyDescent="0.25">
      <c r="A32" s="108">
        <v>26</v>
      </c>
      <c r="B32" s="58" t="str">
        <f>IF(Flächenverzeichnis!A37="","",Flächenverzeichnis!A37)</f>
        <v/>
      </c>
      <c r="C32" s="59"/>
      <c r="D32" s="58" t="str">
        <f>IF(B32="","",IF(C32="","Zielertrag auswählen!",IF(C32="Traubenertrag:","Zielertrag auswählen!",INDEX('N-Grundbedarf'!B:B,MATCH(C32,'N-Grundbedarf'!A:A,0)))))</f>
        <v/>
      </c>
      <c r="E32" s="59"/>
      <c r="F32" s="58" t="str">
        <f t="shared" si="0"/>
        <v/>
      </c>
      <c r="G32" s="59"/>
      <c r="H32" s="86"/>
      <c r="I32" s="89"/>
      <c r="J32" s="90"/>
      <c r="K32" s="88" t="str">
        <f>IF(B32="","",IF(OR(G32="",I32="",AND(G32="",I32="")),"Begrünung überprüfen!",IF(OR(H32="",J32="",AND(H32="",J32="")),"Leguminosenanteil überprüfen!",IF(AND(AND(G32="keine Begrünung",H32=0),AND(I32="keine Begrünung",J32=0)),0,IF(OR(AND(G32="",H32&gt;0),AND(I32="",J32&gt;0)),"Begrünung überprüfen!",IF(OR(AND(G32="keine Begrünung",H32&gt;0),AND(I32="keine Begrünung",J32&gt;0)),"Leguminosenanteil überprüfen!",IF(OR(AND(G32="Begrünung ohne Leguminosen",H32&gt;0),AND(I32="Begrünung ohne Leguminosen",J32&gt;0)),"Leguminosenanteil überprüfen!",IF(OR(AND(G32="Begrünung mit Leguminosen",H32&lt;=0),AND(I32="Begrünung mit Leguminosen",J32&lt;=0)),"Leguminosenanteil überprüfen!",IF(OR(G32="Begrünung ohne Leguminosen",I32="Begrünung ohne Leguminosen",G32="Begrünung mit Leguminosen",I32="Begrünung mit Leguminosen"),SUM(INDEX(Begrünung!C:C,MATCH('N-Berechnungsverfahren'!H32,Begrünung!A:A,0)),INDEX(Begrünung!C:C,MATCH('N-Berechnungsverfahren'!J32,Begrünung!A:A,0)),0))))))))))</f>
        <v/>
      </c>
      <c r="L32" s="59"/>
      <c r="M32" s="59"/>
      <c r="N32" s="58" t="str">
        <f t="shared" si="1"/>
        <v/>
      </c>
      <c r="O32" s="59"/>
      <c r="P32" s="89"/>
      <c r="Q32" s="58" t="str">
        <f>IF(B32="","",IF(OR(K32="Begrünung überprüfen!",K32="Leguminosenanteil überprüfen!"),"Begrünung überprüfen!",IF(OR(P32="",O32="",AND(P32="",O32="")),"Bodenbearbeitung auswählen!",IF(AND(J32&lt;50,P32="Walzen/Mulchen mit Leguminosen ab 50 %"),"Leguminosenanteil oder Bodenbearbeitung überprüfen!",IF(AND(J32&gt;=50,P32="Walzen/Mulchen/Mähen"),"Leguminosenanteil oder Bodenbearbeitung überprüfen!",IF(AND(J32&gt;=50,P32="Umbruch mit Leguminosen &lt; 50 %"),"Leguminosenanteil oder Bodenbearbeitung überprüfen!",IF(AND(J32&lt;50,P32="Umbruch mit Leguminosen ab 50 %"),"Leguminosenanteil oder Bodenbearbeitung überprüfen!",IF(AND(H32&lt;50,O32="Walzen/Mulchen mit Leguminosen ab 50 %"),"Leguminosenanteil oder Bodenbearbeitung überprüfen!",IF(AND(H32&gt;=50,O32="Walzen/Mulchen/Mähen"),"Leguminosenanteil oder Bodenbearbeitung überprüfen!",IF(AND(H32&gt;=50,O32="Umbruch mit Leguminosen &lt; 50 %"),"Leguminosenanteil oder Bodenbearbeitung überprüfen!",IF(AND(H32&lt;50,O32="Umbruch mit Leguminosen ab 50 %"),"Leguminosenanteil oder Bodenbearbeitung überprüfen!",SUM(INDEX(Bodenbearbeitung!B:B,MATCH('N-Berechnungsverfahren'!O32,Bodenbearbeitung!A:A,0)),INDEX(Bodenbearbeitung!B:B,MATCH('N-Berechnungsverfahren'!P32,Bodenbearbeitung!A:A,0))))))))))))))</f>
        <v/>
      </c>
      <c r="R32" s="109" t="str">
        <f t="shared" si="2"/>
        <v/>
      </c>
      <c r="T32" s="42"/>
      <c r="U32" s="42"/>
      <c r="V32" s="42"/>
      <c r="W32" s="42"/>
      <c r="X32" s="42"/>
    </row>
    <row r="33" spans="1:24" x14ac:dyDescent="0.25">
      <c r="A33" s="108">
        <v>27</v>
      </c>
      <c r="B33" s="58" t="str">
        <f>IF(Flächenverzeichnis!A38="","",Flächenverzeichnis!A38)</f>
        <v/>
      </c>
      <c r="C33" s="59"/>
      <c r="D33" s="58" t="str">
        <f>IF(B33="","",IF(C33="","Zielertrag auswählen!",IF(C33="Traubenertrag:","Zielertrag auswählen!",INDEX('N-Grundbedarf'!B:B,MATCH(C33,'N-Grundbedarf'!A:A,0)))))</f>
        <v/>
      </c>
      <c r="E33" s="59"/>
      <c r="F33" s="58" t="str">
        <f t="shared" si="0"/>
        <v/>
      </c>
      <c r="G33" s="59"/>
      <c r="H33" s="86"/>
      <c r="I33" s="89"/>
      <c r="J33" s="90"/>
      <c r="K33" s="88" t="str">
        <f>IF(B33="","",IF(OR(G33="",I33="",AND(G33="",I33="")),"Begrünung überprüfen!",IF(OR(H33="",J33="",AND(H33="",J33="")),"Leguminosenanteil überprüfen!",IF(AND(AND(G33="keine Begrünung",H33=0),AND(I33="keine Begrünung",J33=0)),0,IF(OR(AND(G33="",H33&gt;0),AND(I33="",J33&gt;0)),"Begrünung überprüfen!",IF(OR(AND(G33="keine Begrünung",H33&gt;0),AND(I33="keine Begrünung",J33&gt;0)),"Leguminosenanteil überprüfen!",IF(OR(AND(G33="Begrünung ohne Leguminosen",H33&gt;0),AND(I33="Begrünung ohne Leguminosen",J33&gt;0)),"Leguminosenanteil überprüfen!",IF(OR(AND(G33="Begrünung mit Leguminosen",H33&lt;=0),AND(I33="Begrünung mit Leguminosen",J33&lt;=0)),"Leguminosenanteil überprüfen!",IF(OR(G33="Begrünung ohne Leguminosen",I33="Begrünung ohne Leguminosen",G33="Begrünung mit Leguminosen",I33="Begrünung mit Leguminosen"),SUM(INDEX(Begrünung!C:C,MATCH('N-Berechnungsverfahren'!H33,Begrünung!A:A,0)),INDEX(Begrünung!C:C,MATCH('N-Berechnungsverfahren'!J33,Begrünung!A:A,0)),0))))))))))</f>
        <v/>
      </c>
      <c r="L33" s="59"/>
      <c r="M33" s="59"/>
      <c r="N33" s="58" t="str">
        <f t="shared" si="1"/>
        <v/>
      </c>
      <c r="O33" s="59"/>
      <c r="P33" s="89"/>
      <c r="Q33" s="58" t="str">
        <f>IF(B33="","",IF(OR(K33="Begrünung überprüfen!",K33="Leguminosenanteil überprüfen!"),"Begrünung überprüfen!",IF(OR(P33="",O33="",AND(P33="",O33="")),"Bodenbearbeitung auswählen!",IF(AND(J33&lt;50,P33="Walzen/Mulchen mit Leguminosen ab 50 %"),"Leguminosenanteil oder Bodenbearbeitung überprüfen!",IF(AND(J33&gt;=50,P33="Walzen/Mulchen/Mähen"),"Leguminosenanteil oder Bodenbearbeitung überprüfen!",IF(AND(J33&gt;=50,P33="Umbruch mit Leguminosen &lt; 50 %"),"Leguminosenanteil oder Bodenbearbeitung überprüfen!",IF(AND(J33&lt;50,P33="Umbruch mit Leguminosen ab 50 %"),"Leguminosenanteil oder Bodenbearbeitung überprüfen!",IF(AND(H33&lt;50,O33="Walzen/Mulchen mit Leguminosen ab 50 %"),"Leguminosenanteil oder Bodenbearbeitung überprüfen!",IF(AND(H33&gt;=50,O33="Walzen/Mulchen/Mähen"),"Leguminosenanteil oder Bodenbearbeitung überprüfen!",IF(AND(H33&gt;=50,O33="Umbruch mit Leguminosen &lt; 50 %"),"Leguminosenanteil oder Bodenbearbeitung überprüfen!",IF(AND(H33&lt;50,O33="Umbruch mit Leguminosen ab 50 %"),"Leguminosenanteil oder Bodenbearbeitung überprüfen!",SUM(INDEX(Bodenbearbeitung!B:B,MATCH('N-Berechnungsverfahren'!O33,Bodenbearbeitung!A:A,0)),INDEX(Bodenbearbeitung!B:B,MATCH('N-Berechnungsverfahren'!P33,Bodenbearbeitung!A:A,0))))))))))))))</f>
        <v/>
      </c>
      <c r="R33" s="109" t="str">
        <f t="shared" si="2"/>
        <v/>
      </c>
      <c r="T33" s="42"/>
      <c r="U33" s="42"/>
      <c r="V33" s="42"/>
      <c r="W33" s="42"/>
      <c r="X33" s="42"/>
    </row>
    <row r="34" spans="1:24" x14ac:dyDescent="0.25">
      <c r="A34" s="108">
        <v>28</v>
      </c>
      <c r="B34" s="58" t="str">
        <f>IF(Flächenverzeichnis!A39="","",Flächenverzeichnis!A39)</f>
        <v/>
      </c>
      <c r="C34" s="59"/>
      <c r="D34" s="58" t="str">
        <f>IF(B34="","",IF(C34="","Zielertrag auswählen!",IF(C34="Traubenertrag:","Zielertrag auswählen!",INDEX('N-Grundbedarf'!B:B,MATCH(C34,'N-Grundbedarf'!A:A,0)))))</f>
        <v/>
      </c>
      <c r="E34" s="59"/>
      <c r="F34" s="58" t="str">
        <f t="shared" si="0"/>
        <v/>
      </c>
      <c r="G34" s="59"/>
      <c r="H34" s="86"/>
      <c r="I34" s="89"/>
      <c r="J34" s="90"/>
      <c r="K34" s="88" t="str">
        <f>IF(B34="","",IF(OR(G34="",I34="",AND(G34="",I34="")),"Begrünung überprüfen!",IF(OR(H34="",J34="",AND(H34="",J34="")),"Leguminosenanteil überprüfen!",IF(AND(AND(G34="keine Begrünung",H34=0),AND(I34="keine Begrünung",J34=0)),0,IF(OR(AND(G34="",H34&gt;0),AND(I34="",J34&gt;0)),"Begrünung überprüfen!",IF(OR(AND(G34="keine Begrünung",H34&gt;0),AND(I34="keine Begrünung",J34&gt;0)),"Leguminosenanteil überprüfen!",IF(OR(AND(G34="Begrünung ohne Leguminosen",H34&gt;0),AND(I34="Begrünung ohne Leguminosen",J34&gt;0)),"Leguminosenanteil überprüfen!",IF(OR(AND(G34="Begrünung mit Leguminosen",H34&lt;=0),AND(I34="Begrünung mit Leguminosen",J34&lt;=0)),"Leguminosenanteil überprüfen!",IF(OR(G34="Begrünung ohne Leguminosen",I34="Begrünung ohne Leguminosen",G34="Begrünung mit Leguminosen",I34="Begrünung mit Leguminosen"),SUM(INDEX(Begrünung!C:C,MATCH('N-Berechnungsverfahren'!H34,Begrünung!A:A,0)),INDEX(Begrünung!C:C,MATCH('N-Berechnungsverfahren'!J34,Begrünung!A:A,0)),0))))))))))</f>
        <v/>
      </c>
      <c r="L34" s="59"/>
      <c r="M34" s="59"/>
      <c r="N34" s="58" t="str">
        <f t="shared" si="1"/>
        <v/>
      </c>
      <c r="O34" s="59"/>
      <c r="P34" s="89"/>
      <c r="Q34" s="58" t="str">
        <f>IF(B34="","",IF(OR(K34="Begrünung überprüfen!",K34="Leguminosenanteil überprüfen!"),"Begrünung überprüfen!",IF(OR(P34="",O34="",AND(P34="",O34="")),"Bodenbearbeitung auswählen!",IF(AND(J34&lt;50,P34="Walzen/Mulchen mit Leguminosen ab 50 %"),"Leguminosenanteil oder Bodenbearbeitung überprüfen!",IF(AND(J34&gt;=50,P34="Walzen/Mulchen/Mähen"),"Leguminosenanteil oder Bodenbearbeitung überprüfen!",IF(AND(J34&gt;=50,P34="Umbruch mit Leguminosen &lt; 50 %"),"Leguminosenanteil oder Bodenbearbeitung überprüfen!",IF(AND(J34&lt;50,P34="Umbruch mit Leguminosen ab 50 %"),"Leguminosenanteil oder Bodenbearbeitung überprüfen!",IF(AND(H34&lt;50,O34="Walzen/Mulchen mit Leguminosen ab 50 %"),"Leguminosenanteil oder Bodenbearbeitung überprüfen!",IF(AND(H34&gt;=50,O34="Walzen/Mulchen/Mähen"),"Leguminosenanteil oder Bodenbearbeitung überprüfen!",IF(AND(H34&gt;=50,O34="Umbruch mit Leguminosen &lt; 50 %"),"Leguminosenanteil oder Bodenbearbeitung überprüfen!",IF(AND(H34&lt;50,O34="Umbruch mit Leguminosen ab 50 %"),"Leguminosenanteil oder Bodenbearbeitung überprüfen!",SUM(INDEX(Bodenbearbeitung!B:B,MATCH('N-Berechnungsverfahren'!O34,Bodenbearbeitung!A:A,0)),INDEX(Bodenbearbeitung!B:B,MATCH('N-Berechnungsverfahren'!P34,Bodenbearbeitung!A:A,0))))))))))))))</f>
        <v/>
      </c>
      <c r="R34" s="109" t="str">
        <f t="shared" si="2"/>
        <v/>
      </c>
      <c r="T34" s="42"/>
      <c r="U34" s="42"/>
      <c r="V34" s="42"/>
      <c r="W34" s="42"/>
      <c r="X34" s="42"/>
    </row>
    <row r="35" spans="1:24" x14ac:dyDescent="0.25">
      <c r="A35" s="108">
        <v>29</v>
      </c>
      <c r="B35" s="58" t="str">
        <f>IF(Flächenverzeichnis!A40="","",Flächenverzeichnis!A40)</f>
        <v/>
      </c>
      <c r="C35" s="59"/>
      <c r="D35" s="58" t="str">
        <f>IF(B35="","",IF(C35="","Zielertrag auswählen!",IF(C35="Traubenertrag:","Zielertrag auswählen!",INDEX('N-Grundbedarf'!B:B,MATCH(C35,'N-Grundbedarf'!A:A,0)))))</f>
        <v/>
      </c>
      <c r="E35" s="59"/>
      <c r="F35" s="58" t="str">
        <f t="shared" si="0"/>
        <v/>
      </c>
      <c r="G35" s="59"/>
      <c r="H35" s="86"/>
      <c r="I35" s="89"/>
      <c r="J35" s="90"/>
      <c r="K35" s="88" t="str">
        <f>IF(B35="","",IF(OR(G35="",I35="",AND(G35="",I35="")),"Begrünung überprüfen!",IF(OR(H35="",J35="",AND(H35="",J35="")),"Leguminosenanteil überprüfen!",IF(AND(AND(G35="keine Begrünung",H35=0),AND(I35="keine Begrünung",J35=0)),0,IF(OR(AND(G35="",H35&gt;0),AND(I35="",J35&gt;0)),"Begrünung überprüfen!",IF(OR(AND(G35="keine Begrünung",H35&gt;0),AND(I35="keine Begrünung",J35&gt;0)),"Leguminosenanteil überprüfen!",IF(OR(AND(G35="Begrünung ohne Leguminosen",H35&gt;0),AND(I35="Begrünung ohne Leguminosen",J35&gt;0)),"Leguminosenanteil überprüfen!",IF(OR(AND(G35="Begrünung mit Leguminosen",H35&lt;=0),AND(I35="Begrünung mit Leguminosen",J35&lt;=0)),"Leguminosenanteil überprüfen!",IF(OR(G35="Begrünung ohne Leguminosen",I35="Begrünung ohne Leguminosen",G35="Begrünung mit Leguminosen",I35="Begrünung mit Leguminosen"),SUM(INDEX(Begrünung!C:C,MATCH('N-Berechnungsverfahren'!H35,Begrünung!A:A,0)),INDEX(Begrünung!C:C,MATCH('N-Berechnungsverfahren'!J35,Begrünung!A:A,0)),0))))))))))</f>
        <v/>
      </c>
      <c r="L35" s="59"/>
      <c r="M35" s="59"/>
      <c r="N35" s="58" t="str">
        <f t="shared" si="1"/>
        <v/>
      </c>
      <c r="O35" s="59"/>
      <c r="P35" s="89"/>
      <c r="Q35" s="58" t="str">
        <f>IF(B35="","",IF(OR(K35="Begrünung überprüfen!",K35="Leguminosenanteil überprüfen!"),"Begrünung überprüfen!",IF(OR(P35="",O35="",AND(P35="",O35="")),"Bodenbearbeitung auswählen!",IF(AND(J35&lt;50,P35="Walzen/Mulchen mit Leguminosen ab 50 %"),"Leguminosenanteil oder Bodenbearbeitung überprüfen!",IF(AND(J35&gt;=50,P35="Walzen/Mulchen/Mähen"),"Leguminosenanteil oder Bodenbearbeitung überprüfen!",IF(AND(J35&gt;=50,P35="Umbruch mit Leguminosen &lt; 50 %"),"Leguminosenanteil oder Bodenbearbeitung überprüfen!",IF(AND(J35&lt;50,P35="Umbruch mit Leguminosen ab 50 %"),"Leguminosenanteil oder Bodenbearbeitung überprüfen!",IF(AND(H35&lt;50,O35="Walzen/Mulchen mit Leguminosen ab 50 %"),"Leguminosenanteil oder Bodenbearbeitung überprüfen!",IF(AND(H35&gt;=50,O35="Walzen/Mulchen/Mähen"),"Leguminosenanteil oder Bodenbearbeitung überprüfen!",IF(AND(H35&gt;=50,O35="Umbruch mit Leguminosen &lt; 50 %"),"Leguminosenanteil oder Bodenbearbeitung überprüfen!",IF(AND(H35&lt;50,O35="Umbruch mit Leguminosen ab 50 %"),"Leguminosenanteil oder Bodenbearbeitung überprüfen!",SUM(INDEX(Bodenbearbeitung!B:B,MATCH('N-Berechnungsverfahren'!O35,Bodenbearbeitung!A:A,0)),INDEX(Bodenbearbeitung!B:B,MATCH('N-Berechnungsverfahren'!P35,Bodenbearbeitung!A:A,0))))))))))))))</f>
        <v/>
      </c>
      <c r="R35" s="109" t="str">
        <f t="shared" si="2"/>
        <v/>
      </c>
      <c r="T35" s="42"/>
      <c r="U35" s="42"/>
      <c r="V35" s="42"/>
      <c r="W35" s="42"/>
      <c r="X35" s="42"/>
    </row>
    <row r="36" spans="1:24" x14ac:dyDescent="0.25">
      <c r="A36" s="108">
        <v>30</v>
      </c>
      <c r="B36" s="58" t="str">
        <f>IF(Flächenverzeichnis!A41="","",Flächenverzeichnis!A41)</f>
        <v/>
      </c>
      <c r="C36" s="59"/>
      <c r="D36" s="58" t="str">
        <f>IF(B36="","",IF(C36="","Zielertrag auswählen!",IF(C36="Traubenertrag:","Zielertrag auswählen!",INDEX('N-Grundbedarf'!B:B,MATCH(C36,'N-Grundbedarf'!A:A,0)))))</f>
        <v/>
      </c>
      <c r="E36" s="59"/>
      <c r="F36" s="58" t="str">
        <f t="shared" si="0"/>
        <v/>
      </c>
      <c r="G36" s="59"/>
      <c r="H36" s="86"/>
      <c r="I36" s="89"/>
      <c r="J36" s="90"/>
      <c r="K36" s="88" t="str">
        <f>IF(B36="","",IF(OR(G36="",I36="",AND(G36="",I36="")),"Begrünung überprüfen!",IF(OR(H36="",J36="",AND(H36="",J36="")),"Leguminosenanteil überprüfen!",IF(AND(AND(G36="keine Begrünung",H36=0),AND(I36="keine Begrünung",J36=0)),0,IF(OR(AND(G36="",H36&gt;0),AND(I36="",J36&gt;0)),"Begrünung überprüfen!",IF(OR(AND(G36="keine Begrünung",H36&gt;0),AND(I36="keine Begrünung",J36&gt;0)),"Leguminosenanteil überprüfen!",IF(OR(AND(G36="Begrünung ohne Leguminosen",H36&gt;0),AND(I36="Begrünung ohne Leguminosen",J36&gt;0)),"Leguminosenanteil überprüfen!",IF(OR(AND(G36="Begrünung mit Leguminosen",H36&lt;=0),AND(I36="Begrünung mit Leguminosen",J36&lt;=0)),"Leguminosenanteil überprüfen!",IF(OR(G36="Begrünung ohne Leguminosen",I36="Begrünung ohne Leguminosen",G36="Begrünung mit Leguminosen",I36="Begrünung mit Leguminosen"),SUM(INDEX(Begrünung!C:C,MATCH('N-Berechnungsverfahren'!H36,Begrünung!A:A,0)),INDEX(Begrünung!C:C,MATCH('N-Berechnungsverfahren'!J36,Begrünung!A:A,0)),0))))))))))</f>
        <v/>
      </c>
      <c r="L36" s="59"/>
      <c r="M36" s="59"/>
      <c r="N36" s="58" t="str">
        <f t="shared" si="1"/>
        <v/>
      </c>
      <c r="O36" s="59"/>
      <c r="P36" s="89"/>
      <c r="Q36" s="58" t="str">
        <f>IF(B36="","",IF(OR(K36="Begrünung überprüfen!",K36="Leguminosenanteil überprüfen!"),"Begrünung überprüfen!",IF(OR(P36="",O36="",AND(P36="",O36="")),"Bodenbearbeitung auswählen!",IF(AND(J36&lt;50,P36="Walzen/Mulchen mit Leguminosen ab 50 %"),"Leguminosenanteil oder Bodenbearbeitung überprüfen!",IF(AND(J36&gt;=50,P36="Walzen/Mulchen/Mähen"),"Leguminosenanteil oder Bodenbearbeitung überprüfen!",IF(AND(J36&gt;=50,P36="Umbruch mit Leguminosen &lt; 50 %"),"Leguminosenanteil oder Bodenbearbeitung überprüfen!",IF(AND(J36&lt;50,P36="Umbruch mit Leguminosen ab 50 %"),"Leguminosenanteil oder Bodenbearbeitung überprüfen!",IF(AND(H36&lt;50,O36="Walzen/Mulchen mit Leguminosen ab 50 %"),"Leguminosenanteil oder Bodenbearbeitung überprüfen!",IF(AND(H36&gt;=50,O36="Walzen/Mulchen/Mähen"),"Leguminosenanteil oder Bodenbearbeitung überprüfen!",IF(AND(H36&gt;=50,O36="Umbruch mit Leguminosen &lt; 50 %"),"Leguminosenanteil oder Bodenbearbeitung überprüfen!",IF(AND(H36&lt;50,O36="Umbruch mit Leguminosen ab 50 %"),"Leguminosenanteil oder Bodenbearbeitung überprüfen!",SUM(INDEX(Bodenbearbeitung!B:B,MATCH('N-Berechnungsverfahren'!O36,Bodenbearbeitung!A:A,0)),INDEX(Bodenbearbeitung!B:B,MATCH('N-Berechnungsverfahren'!P36,Bodenbearbeitung!A:A,0))))))))))))))</f>
        <v/>
      </c>
      <c r="R36" s="109" t="str">
        <f t="shared" si="2"/>
        <v/>
      </c>
    </row>
    <row r="37" spans="1:24" x14ac:dyDescent="0.25">
      <c r="A37" s="108">
        <v>31</v>
      </c>
      <c r="B37" s="58" t="str">
        <f>IF(Flächenverzeichnis!A42="","",Flächenverzeichnis!A42)</f>
        <v/>
      </c>
      <c r="C37" s="59"/>
      <c r="D37" s="58" t="str">
        <f>IF(B37="","",IF(C37="","Zielertrag auswählen!",IF(C37="Traubenertrag:","Zielertrag auswählen!",INDEX('N-Grundbedarf'!B:B,MATCH(C37,'N-Grundbedarf'!A:A,0)))))</f>
        <v/>
      </c>
      <c r="E37" s="59"/>
      <c r="F37" s="58" t="str">
        <f t="shared" si="0"/>
        <v/>
      </c>
      <c r="G37" s="59"/>
      <c r="H37" s="86"/>
      <c r="I37" s="89"/>
      <c r="J37" s="90"/>
      <c r="K37" s="88" t="str">
        <f>IF(B37="","",IF(OR(G37="",I37="",AND(G37="",I37="")),"Begrünung überprüfen!",IF(OR(H37="",J37="",AND(H37="",J37="")),"Leguminosenanteil überprüfen!",IF(AND(AND(G37="keine Begrünung",H37=0),AND(I37="keine Begrünung",J37=0)),0,IF(OR(AND(G37="",H37&gt;0),AND(I37="",J37&gt;0)),"Begrünung überprüfen!",IF(OR(AND(G37="keine Begrünung",H37&gt;0),AND(I37="keine Begrünung",J37&gt;0)),"Leguminosenanteil überprüfen!",IF(OR(AND(G37="Begrünung ohne Leguminosen",H37&gt;0),AND(I37="Begrünung ohne Leguminosen",J37&gt;0)),"Leguminosenanteil überprüfen!",IF(OR(AND(G37="Begrünung mit Leguminosen",H37&lt;=0),AND(I37="Begrünung mit Leguminosen",J37&lt;=0)),"Leguminosenanteil überprüfen!",IF(OR(G37="Begrünung ohne Leguminosen",I37="Begrünung ohne Leguminosen",G37="Begrünung mit Leguminosen",I37="Begrünung mit Leguminosen"),SUM(INDEX(Begrünung!C:C,MATCH('N-Berechnungsverfahren'!H37,Begrünung!A:A,0)),INDEX(Begrünung!C:C,MATCH('N-Berechnungsverfahren'!J37,Begrünung!A:A,0)),0))))))))))</f>
        <v/>
      </c>
      <c r="L37" s="59"/>
      <c r="M37" s="59"/>
      <c r="N37" s="58" t="str">
        <f t="shared" si="1"/>
        <v/>
      </c>
      <c r="O37" s="59"/>
      <c r="P37" s="89"/>
      <c r="Q37" s="58" t="str">
        <f>IF(B37="","",IF(OR(K37="Begrünung überprüfen!",K37="Leguminosenanteil überprüfen!"),"Begrünung überprüfen!",IF(OR(P37="",O37="",AND(P37="",O37="")),"Bodenbearbeitung auswählen!",IF(AND(J37&lt;50,P37="Walzen/Mulchen mit Leguminosen ab 50 %"),"Leguminosenanteil oder Bodenbearbeitung überprüfen!",IF(AND(J37&gt;=50,P37="Walzen/Mulchen/Mähen"),"Leguminosenanteil oder Bodenbearbeitung überprüfen!",IF(AND(J37&gt;=50,P37="Umbruch mit Leguminosen &lt; 50 %"),"Leguminosenanteil oder Bodenbearbeitung überprüfen!",IF(AND(J37&lt;50,P37="Umbruch mit Leguminosen ab 50 %"),"Leguminosenanteil oder Bodenbearbeitung überprüfen!",IF(AND(H37&lt;50,O37="Walzen/Mulchen mit Leguminosen ab 50 %"),"Leguminosenanteil oder Bodenbearbeitung überprüfen!",IF(AND(H37&gt;=50,O37="Walzen/Mulchen/Mähen"),"Leguminosenanteil oder Bodenbearbeitung überprüfen!",IF(AND(H37&gt;=50,O37="Umbruch mit Leguminosen &lt; 50 %"),"Leguminosenanteil oder Bodenbearbeitung überprüfen!",IF(AND(H37&lt;50,O37="Umbruch mit Leguminosen ab 50 %"),"Leguminosenanteil oder Bodenbearbeitung überprüfen!",SUM(INDEX(Bodenbearbeitung!B:B,MATCH('N-Berechnungsverfahren'!O37,Bodenbearbeitung!A:A,0)),INDEX(Bodenbearbeitung!B:B,MATCH('N-Berechnungsverfahren'!P37,Bodenbearbeitung!A:A,0))))))))))))))</f>
        <v/>
      </c>
      <c r="R37" s="109" t="str">
        <f t="shared" si="2"/>
        <v/>
      </c>
    </row>
    <row r="38" spans="1:24" x14ac:dyDescent="0.25">
      <c r="A38" s="108">
        <v>32</v>
      </c>
      <c r="B38" s="58" t="str">
        <f>IF(Flächenverzeichnis!A43="","",Flächenverzeichnis!A43)</f>
        <v/>
      </c>
      <c r="C38" s="59"/>
      <c r="D38" s="58" t="str">
        <f>IF(B38="","",IF(C38="","Zielertrag auswählen!",IF(C38="Traubenertrag:","Zielertrag auswählen!",INDEX('N-Grundbedarf'!B:B,MATCH(C38,'N-Grundbedarf'!A:A,0)))))</f>
        <v/>
      </c>
      <c r="E38" s="59"/>
      <c r="F38" s="58" t="str">
        <f t="shared" si="0"/>
        <v/>
      </c>
      <c r="G38" s="59"/>
      <c r="H38" s="86"/>
      <c r="I38" s="89"/>
      <c r="J38" s="90"/>
      <c r="K38" s="88" t="str">
        <f>IF(B38="","",IF(OR(G38="",I38="",AND(G38="",I38="")),"Begrünung überprüfen!",IF(OR(H38="",J38="",AND(H38="",J38="")),"Leguminosenanteil überprüfen!",IF(AND(AND(G38="keine Begrünung",H38=0),AND(I38="keine Begrünung",J38=0)),0,IF(OR(AND(G38="",H38&gt;0),AND(I38="",J38&gt;0)),"Begrünung überprüfen!",IF(OR(AND(G38="keine Begrünung",H38&gt;0),AND(I38="keine Begrünung",J38&gt;0)),"Leguminosenanteil überprüfen!",IF(OR(AND(G38="Begrünung ohne Leguminosen",H38&gt;0),AND(I38="Begrünung ohne Leguminosen",J38&gt;0)),"Leguminosenanteil überprüfen!",IF(OR(AND(G38="Begrünung mit Leguminosen",H38&lt;=0),AND(I38="Begrünung mit Leguminosen",J38&lt;=0)),"Leguminosenanteil überprüfen!",IF(OR(G38="Begrünung ohne Leguminosen",I38="Begrünung ohne Leguminosen",G38="Begrünung mit Leguminosen",I38="Begrünung mit Leguminosen"),SUM(INDEX(Begrünung!C:C,MATCH('N-Berechnungsverfahren'!H38,Begrünung!A:A,0)),INDEX(Begrünung!C:C,MATCH('N-Berechnungsverfahren'!J38,Begrünung!A:A,0)),0))))))))))</f>
        <v/>
      </c>
      <c r="L38" s="59"/>
      <c r="M38" s="59"/>
      <c r="N38" s="58" t="str">
        <f t="shared" si="1"/>
        <v/>
      </c>
      <c r="O38" s="59"/>
      <c r="P38" s="89"/>
      <c r="Q38" s="58" t="str">
        <f>IF(B38="","",IF(OR(K38="Begrünung überprüfen!",K38="Leguminosenanteil überprüfen!"),"Begrünung überprüfen!",IF(OR(P38="",O38="",AND(P38="",O38="")),"Bodenbearbeitung auswählen!",IF(AND(J38&lt;50,P38="Walzen/Mulchen mit Leguminosen ab 50 %"),"Leguminosenanteil oder Bodenbearbeitung überprüfen!",IF(AND(J38&gt;=50,P38="Walzen/Mulchen/Mähen"),"Leguminosenanteil oder Bodenbearbeitung überprüfen!",IF(AND(J38&gt;=50,P38="Umbruch mit Leguminosen &lt; 50 %"),"Leguminosenanteil oder Bodenbearbeitung überprüfen!",IF(AND(J38&lt;50,P38="Umbruch mit Leguminosen ab 50 %"),"Leguminosenanteil oder Bodenbearbeitung überprüfen!",IF(AND(H38&lt;50,O38="Walzen/Mulchen mit Leguminosen ab 50 %"),"Leguminosenanteil oder Bodenbearbeitung überprüfen!",IF(AND(H38&gt;=50,O38="Walzen/Mulchen/Mähen"),"Leguminosenanteil oder Bodenbearbeitung überprüfen!",IF(AND(H38&gt;=50,O38="Umbruch mit Leguminosen &lt; 50 %"),"Leguminosenanteil oder Bodenbearbeitung überprüfen!",IF(AND(H38&lt;50,O38="Umbruch mit Leguminosen ab 50 %"),"Leguminosenanteil oder Bodenbearbeitung überprüfen!",SUM(INDEX(Bodenbearbeitung!B:B,MATCH('N-Berechnungsverfahren'!O38,Bodenbearbeitung!A:A,0)),INDEX(Bodenbearbeitung!B:B,MATCH('N-Berechnungsverfahren'!P38,Bodenbearbeitung!A:A,0))))))))))))))</f>
        <v/>
      </c>
      <c r="R38" s="109" t="str">
        <f t="shared" si="2"/>
        <v/>
      </c>
    </row>
    <row r="39" spans="1:24" x14ac:dyDescent="0.25">
      <c r="A39" s="108">
        <v>33</v>
      </c>
      <c r="B39" s="58" t="str">
        <f>IF(Flächenverzeichnis!A44="","",Flächenverzeichnis!A44)</f>
        <v/>
      </c>
      <c r="C39" s="59"/>
      <c r="D39" s="58" t="str">
        <f>IF(B39="","",IF(C39="","Zielertrag auswählen!",IF(C39="Traubenertrag:","Zielertrag auswählen!",INDEX('N-Grundbedarf'!B:B,MATCH(C39,'N-Grundbedarf'!A:A,0)))))</f>
        <v/>
      </c>
      <c r="E39" s="59"/>
      <c r="F39" s="58" t="str">
        <f t="shared" si="0"/>
        <v/>
      </c>
      <c r="G39" s="59"/>
      <c r="H39" s="86"/>
      <c r="I39" s="89"/>
      <c r="J39" s="90"/>
      <c r="K39" s="88" t="str">
        <f>IF(B39="","",IF(OR(G39="",I39="",AND(G39="",I39="")),"Begrünung überprüfen!",IF(OR(H39="",J39="",AND(H39="",J39="")),"Leguminosenanteil überprüfen!",IF(AND(AND(G39="keine Begrünung",H39=0),AND(I39="keine Begrünung",J39=0)),0,IF(OR(AND(G39="",H39&gt;0),AND(I39="",J39&gt;0)),"Begrünung überprüfen!",IF(OR(AND(G39="keine Begrünung",H39&gt;0),AND(I39="keine Begrünung",J39&gt;0)),"Leguminosenanteil überprüfen!",IF(OR(AND(G39="Begrünung ohne Leguminosen",H39&gt;0),AND(I39="Begrünung ohne Leguminosen",J39&gt;0)),"Leguminosenanteil überprüfen!",IF(OR(AND(G39="Begrünung mit Leguminosen",H39&lt;=0),AND(I39="Begrünung mit Leguminosen",J39&lt;=0)),"Leguminosenanteil überprüfen!",IF(OR(G39="Begrünung ohne Leguminosen",I39="Begrünung ohne Leguminosen",G39="Begrünung mit Leguminosen",I39="Begrünung mit Leguminosen"),SUM(INDEX(Begrünung!C:C,MATCH('N-Berechnungsverfahren'!H39,Begrünung!A:A,0)),INDEX(Begrünung!C:C,MATCH('N-Berechnungsverfahren'!J39,Begrünung!A:A,0)),0))))))))))</f>
        <v/>
      </c>
      <c r="L39" s="59"/>
      <c r="M39" s="59"/>
      <c r="N39" s="58" t="str">
        <f t="shared" si="1"/>
        <v/>
      </c>
      <c r="O39" s="59"/>
      <c r="P39" s="89"/>
      <c r="Q39" s="58" t="str">
        <f>IF(B39="","",IF(OR(K39="Begrünung überprüfen!",K39="Leguminosenanteil überprüfen!"),"Begrünung überprüfen!",IF(OR(P39="",O39="",AND(P39="",O39="")),"Bodenbearbeitung auswählen!",IF(AND(J39&lt;50,P39="Walzen/Mulchen mit Leguminosen ab 50 %"),"Leguminosenanteil oder Bodenbearbeitung überprüfen!",IF(AND(J39&gt;=50,P39="Walzen/Mulchen/Mähen"),"Leguminosenanteil oder Bodenbearbeitung überprüfen!",IF(AND(J39&gt;=50,P39="Umbruch mit Leguminosen &lt; 50 %"),"Leguminosenanteil oder Bodenbearbeitung überprüfen!",IF(AND(J39&lt;50,P39="Umbruch mit Leguminosen ab 50 %"),"Leguminosenanteil oder Bodenbearbeitung überprüfen!",IF(AND(H39&lt;50,O39="Walzen/Mulchen mit Leguminosen ab 50 %"),"Leguminosenanteil oder Bodenbearbeitung überprüfen!",IF(AND(H39&gt;=50,O39="Walzen/Mulchen/Mähen"),"Leguminosenanteil oder Bodenbearbeitung überprüfen!",IF(AND(H39&gt;=50,O39="Umbruch mit Leguminosen &lt; 50 %"),"Leguminosenanteil oder Bodenbearbeitung überprüfen!",IF(AND(H39&lt;50,O39="Umbruch mit Leguminosen ab 50 %"),"Leguminosenanteil oder Bodenbearbeitung überprüfen!",SUM(INDEX(Bodenbearbeitung!B:B,MATCH('N-Berechnungsverfahren'!O39,Bodenbearbeitung!A:A,0)),INDEX(Bodenbearbeitung!B:B,MATCH('N-Berechnungsverfahren'!P39,Bodenbearbeitung!A:A,0))))))))))))))</f>
        <v/>
      </c>
      <c r="R39" s="109" t="str">
        <f t="shared" si="2"/>
        <v/>
      </c>
    </row>
    <row r="40" spans="1:24" x14ac:dyDescent="0.25">
      <c r="A40" s="108">
        <v>34</v>
      </c>
      <c r="B40" s="58" t="str">
        <f>IF(Flächenverzeichnis!A45="","",Flächenverzeichnis!A45)</f>
        <v/>
      </c>
      <c r="C40" s="59"/>
      <c r="D40" s="58" t="str">
        <f>IF(B40="","",IF(C40="","Zielertrag auswählen!",IF(C40="Traubenertrag:","Zielertrag auswählen!",INDEX('N-Grundbedarf'!B:B,MATCH(C40,'N-Grundbedarf'!A:A,0)))))</f>
        <v/>
      </c>
      <c r="E40" s="59"/>
      <c r="F40" s="58" t="str">
        <f t="shared" si="0"/>
        <v/>
      </c>
      <c r="G40" s="59"/>
      <c r="H40" s="86"/>
      <c r="I40" s="89"/>
      <c r="J40" s="90"/>
      <c r="K40" s="88" t="str">
        <f>IF(B40="","",IF(OR(G40="",I40="",AND(G40="",I40="")),"Begrünung überprüfen!",IF(OR(H40="",J40="",AND(H40="",J40="")),"Leguminosenanteil überprüfen!",IF(AND(AND(G40="keine Begrünung",H40=0),AND(I40="keine Begrünung",J40=0)),0,IF(OR(AND(G40="",H40&gt;0),AND(I40="",J40&gt;0)),"Begrünung überprüfen!",IF(OR(AND(G40="keine Begrünung",H40&gt;0),AND(I40="keine Begrünung",J40&gt;0)),"Leguminosenanteil überprüfen!",IF(OR(AND(G40="Begrünung ohne Leguminosen",H40&gt;0),AND(I40="Begrünung ohne Leguminosen",J40&gt;0)),"Leguminosenanteil überprüfen!",IF(OR(AND(G40="Begrünung mit Leguminosen",H40&lt;=0),AND(I40="Begrünung mit Leguminosen",J40&lt;=0)),"Leguminosenanteil überprüfen!",IF(OR(G40="Begrünung ohne Leguminosen",I40="Begrünung ohne Leguminosen",G40="Begrünung mit Leguminosen",I40="Begrünung mit Leguminosen"),SUM(INDEX(Begrünung!C:C,MATCH('N-Berechnungsverfahren'!H40,Begrünung!A:A,0)),INDEX(Begrünung!C:C,MATCH('N-Berechnungsverfahren'!J40,Begrünung!A:A,0)),0))))))))))</f>
        <v/>
      </c>
      <c r="L40" s="59"/>
      <c r="M40" s="59"/>
      <c r="N40" s="58" t="str">
        <f t="shared" si="1"/>
        <v/>
      </c>
      <c r="O40" s="59"/>
      <c r="P40" s="89"/>
      <c r="Q40" s="58" t="str">
        <f>IF(B40="","",IF(OR(K40="Begrünung überprüfen!",K40="Leguminosenanteil überprüfen!"),"Begrünung überprüfen!",IF(OR(P40="",O40="",AND(P40="",O40="")),"Bodenbearbeitung auswählen!",IF(AND(J40&lt;50,P40="Walzen/Mulchen mit Leguminosen ab 50 %"),"Leguminosenanteil oder Bodenbearbeitung überprüfen!",IF(AND(J40&gt;=50,P40="Walzen/Mulchen/Mähen"),"Leguminosenanteil oder Bodenbearbeitung überprüfen!",IF(AND(J40&gt;=50,P40="Umbruch mit Leguminosen &lt; 50 %"),"Leguminosenanteil oder Bodenbearbeitung überprüfen!",IF(AND(J40&lt;50,P40="Umbruch mit Leguminosen ab 50 %"),"Leguminosenanteil oder Bodenbearbeitung überprüfen!",IF(AND(H40&lt;50,O40="Walzen/Mulchen mit Leguminosen ab 50 %"),"Leguminosenanteil oder Bodenbearbeitung überprüfen!",IF(AND(H40&gt;=50,O40="Walzen/Mulchen/Mähen"),"Leguminosenanteil oder Bodenbearbeitung überprüfen!",IF(AND(H40&gt;=50,O40="Umbruch mit Leguminosen &lt; 50 %"),"Leguminosenanteil oder Bodenbearbeitung überprüfen!",IF(AND(H40&lt;50,O40="Umbruch mit Leguminosen ab 50 %"),"Leguminosenanteil oder Bodenbearbeitung überprüfen!",SUM(INDEX(Bodenbearbeitung!B:B,MATCH('N-Berechnungsverfahren'!O40,Bodenbearbeitung!A:A,0)),INDEX(Bodenbearbeitung!B:B,MATCH('N-Berechnungsverfahren'!P40,Bodenbearbeitung!A:A,0))))))))))))))</f>
        <v/>
      </c>
      <c r="R40" s="109" t="str">
        <f t="shared" si="2"/>
        <v/>
      </c>
    </row>
    <row r="41" spans="1:24" x14ac:dyDescent="0.25">
      <c r="A41" s="108">
        <v>35</v>
      </c>
      <c r="B41" s="58" t="str">
        <f>IF(Flächenverzeichnis!A46="","",Flächenverzeichnis!A46)</f>
        <v/>
      </c>
      <c r="C41" s="59"/>
      <c r="D41" s="58" t="str">
        <f>IF(B41="","",IF(C41="","Zielertrag auswählen!",IF(C41="Traubenertrag:","Zielertrag auswählen!",INDEX('N-Grundbedarf'!B:B,MATCH(C41,'N-Grundbedarf'!A:A,0)))))</f>
        <v/>
      </c>
      <c r="E41" s="59"/>
      <c r="F41" s="58" t="str">
        <f t="shared" si="0"/>
        <v/>
      </c>
      <c r="G41" s="59"/>
      <c r="H41" s="86"/>
      <c r="I41" s="89"/>
      <c r="J41" s="90"/>
      <c r="K41" s="88" t="str">
        <f>IF(B41="","",IF(OR(G41="",I41="",AND(G41="",I41="")),"Begrünung überprüfen!",IF(OR(H41="",J41="",AND(H41="",J41="")),"Leguminosenanteil überprüfen!",IF(AND(AND(G41="keine Begrünung",H41=0),AND(I41="keine Begrünung",J41=0)),0,IF(OR(AND(G41="",H41&gt;0),AND(I41="",J41&gt;0)),"Begrünung überprüfen!",IF(OR(AND(G41="keine Begrünung",H41&gt;0),AND(I41="keine Begrünung",J41&gt;0)),"Leguminosenanteil überprüfen!",IF(OR(AND(G41="Begrünung ohne Leguminosen",H41&gt;0),AND(I41="Begrünung ohne Leguminosen",J41&gt;0)),"Leguminosenanteil überprüfen!",IF(OR(AND(G41="Begrünung mit Leguminosen",H41&lt;=0),AND(I41="Begrünung mit Leguminosen",J41&lt;=0)),"Leguminosenanteil überprüfen!",IF(OR(G41="Begrünung ohne Leguminosen",I41="Begrünung ohne Leguminosen",G41="Begrünung mit Leguminosen",I41="Begrünung mit Leguminosen"),SUM(INDEX(Begrünung!C:C,MATCH('N-Berechnungsverfahren'!H41,Begrünung!A:A,0)),INDEX(Begrünung!C:C,MATCH('N-Berechnungsverfahren'!J41,Begrünung!A:A,0)),0))))))))))</f>
        <v/>
      </c>
      <c r="L41" s="59"/>
      <c r="M41" s="59"/>
      <c r="N41" s="58" t="str">
        <f t="shared" si="1"/>
        <v/>
      </c>
      <c r="O41" s="59"/>
      <c r="P41" s="89"/>
      <c r="Q41" s="58" t="str">
        <f>IF(B41="","",IF(OR(K41="Begrünung überprüfen!",K41="Leguminosenanteil überprüfen!"),"Begrünung überprüfen!",IF(OR(P41="",O41="",AND(P41="",O41="")),"Bodenbearbeitung auswählen!",IF(AND(J41&lt;50,P41="Walzen/Mulchen mit Leguminosen ab 50 %"),"Leguminosenanteil oder Bodenbearbeitung überprüfen!",IF(AND(J41&gt;=50,P41="Walzen/Mulchen/Mähen"),"Leguminosenanteil oder Bodenbearbeitung überprüfen!",IF(AND(J41&gt;=50,P41="Umbruch mit Leguminosen &lt; 50 %"),"Leguminosenanteil oder Bodenbearbeitung überprüfen!",IF(AND(J41&lt;50,P41="Umbruch mit Leguminosen ab 50 %"),"Leguminosenanteil oder Bodenbearbeitung überprüfen!",IF(AND(H41&lt;50,O41="Walzen/Mulchen mit Leguminosen ab 50 %"),"Leguminosenanteil oder Bodenbearbeitung überprüfen!",IF(AND(H41&gt;=50,O41="Walzen/Mulchen/Mähen"),"Leguminosenanteil oder Bodenbearbeitung überprüfen!",IF(AND(H41&gt;=50,O41="Umbruch mit Leguminosen &lt; 50 %"),"Leguminosenanteil oder Bodenbearbeitung überprüfen!",IF(AND(H41&lt;50,O41="Umbruch mit Leguminosen ab 50 %"),"Leguminosenanteil oder Bodenbearbeitung überprüfen!",SUM(INDEX(Bodenbearbeitung!B:B,MATCH('N-Berechnungsverfahren'!O41,Bodenbearbeitung!A:A,0)),INDEX(Bodenbearbeitung!B:B,MATCH('N-Berechnungsverfahren'!P41,Bodenbearbeitung!A:A,0))))))))))))))</f>
        <v/>
      </c>
      <c r="R41" s="109" t="str">
        <f t="shared" si="2"/>
        <v/>
      </c>
    </row>
    <row r="42" spans="1:24" x14ac:dyDescent="0.25">
      <c r="A42" s="108">
        <v>36</v>
      </c>
      <c r="B42" s="58" t="str">
        <f>IF(Flächenverzeichnis!A47="","",Flächenverzeichnis!A47)</f>
        <v/>
      </c>
      <c r="C42" s="59"/>
      <c r="D42" s="58" t="str">
        <f>IF(B42="","",IF(C42="","Zielertrag auswählen!",IF(C42="Traubenertrag:","Zielertrag auswählen!",INDEX('N-Grundbedarf'!B:B,MATCH(C42,'N-Grundbedarf'!A:A,0)))))</f>
        <v/>
      </c>
      <c r="E42" s="59"/>
      <c r="F42" s="58" t="str">
        <f t="shared" si="0"/>
        <v/>
      </c>
      <c r="G42" s="59"/>
      <c r="H42" s="86"/>
      <c r="I42" s="89"/>
      <c r="J42" s="90"/>
      <c r="K42" s="88" t="str">
        <f>IF(B42="","",IF(OR(G42="",I42="",AND(G42="",I42="")),"Begrünung überprüfen!",IF(OR(H42="",J42="",AND(H42="",J42="")),"Leguminosenanteil überprüfen!",IF(AND(AND(G42="keine Begrünung",H42=0),AND(I42="keine Begrünung",J42=0)),0,IF(OR(AND(G42="",H42&gt;0),AND(I42="",J42&gt;0)),"Begrünung überprüfen!",IF(OR(AND(G42="keine Begrünung",H42&gt;0),AND(I42="keine Begrünung",J42&gt;0)),"Leguminosenanteil überprüfen!",IF(OR(AND(G42="Begrünung ohne Leguminosen",H42&gt;0),AND(I42="Begrünung ohne Leguminosen",J42&gt;0)),"Leguminosenanteil überprüfen!",IF(OR(AND(G42="Begrünung mit Leguminosen",H42&lt;=0),AND(I42="Begrünung mit Leguminosen",J42&lt;=0)),"Leguminosenanteil überprüfen!",IF(OR(G42="Begrünung ohne Leguminosen",I42="Begrünung ohne Leguminosen",G42="Begrünung mit Leguminosen",I42="Begrünung mit Leguminosen"),SUM(INDEX(Begrünung!C:C,MATCH('N-Berechnungsverfahren'!H42,Begrünung!A:A,0)),INDEX(Begrünung!C:C,MATCH('N-Berechnungsverfahren'!J42,Begrünung!A:A,0)),0))))))))))</f>
        <v/>
      </c>
      <c r="L42" s="59"/>
      <c r="M42" s="59"/>
      <c r="N42" s="58" t="str">
        <f t="shared" si="1"/>
        <v/>
      </c>
      <c r="O42" s="59"/>
      <c r="P42" s="89"/>
      <c r="Q42" s="58" t="str">
        <f>IF(B42="","",IF(OR(K42="Begrünung überprüfen!",K42="Leguminosenanteil überprüfen!"),"Begrünung überprüfen!",IF(OR(P42="",O42="",AND(P42="",O42="")),"Bodenbearbeitung auswählen!",IF(AND(J42&lt;50,P42="Walzen/Mulchen mit Leguminosen ab 50 %"),"Leguminosenanteil oder Bodenbearbeitung überprüfen!",IF(AND(J42&gt;=50,P42="Walzen/Mulchen/Mähen"),"Leguminosenanteil oder Bodenbearbeitung überprüfen!",IF(AND(J42&gt;=50,P42="Umbruch mit Leguminosen &lt; 50 %"),"Leguminosenanteil oder Bodenbearbeitung überprüfen!",IF(AND(J42&lt;50,P42="Umbruch mit Leguminosen ab 50 %"),"Leguminosenanteil oder Bodenbearbeitung überprüfen!",IF(AND(H42&lt;50,O42="Walzen/Mulchen mit Leguminosen ab 50 %"),"Leguminosenanteil oder Bodenbearbeitung überprüfen!",IF(AND(H42&gt;=50,O42="Walzen/Mulchen/Mähen"),"Leguminosenanteil oder Bodenbearbeitung überprüfen!",IF(AND(H42&gt;=50,O42="Umbruch mit Leguminosen &lt; 50 %"),"Leguminosenanteil oder Bodenbearbeitung überprüfen!",IF(AND(H42&lt;50,O42="Umbruch mit Leguminosen ab 50 %"),"Leguminosenanteil oder Bodenbearbeitung überprüfen!",SUM(INDEX(Bodenbearbeitung!B:B,MATCH('N-Berechnungsverfahren'!O42,Bodenbearbeitung!A:A,0)),INDEX(Bodenbearbeitung!B:B,MATCH('N-Berechnungsverfahren'!P42,Bodenbearbeitung!A:A,0))))))))))))))</f>
        <v/>
      </c>
      <c r="R42" s="109" t="str">
        <f t="shared" si="2"/>
        <v/>
      </c>
    </row>
    <row r="43" spans="1:24" x14ac:dyDescent="0.25">
      <c r="A43" s="108">
        <v>37</v>
      </c>
      <c r="B43" s="58" t="str">
        <f>IF(Flächenverzeichnis!A48="","",Flächenverzeichnis!A48)</f>
        <v/>
      </c>
      <c r="C43" s="59"/>
      <c r="D43" s="58" t="str">
        <f>IF(B43="","",IF(C43="","Zielertrag auswählen!",IF(C43="Traubenertrag:","Zielertrag auswählen!",INDEX('N-Grundbedarf'!B:B,MATCH(C43,'N-Grundbedarf'!A:A,0)))))</f>
        <v/>
      </c>
      <c r="E43" s="59"/>
      <c r="F43" s="58" t="str">
        <f t="shared" si="0"/>
        <v/>
      </c>
      <c r="G43" s="59"/>
      <c r="H43" s="86"/>
      <c r="I43" s="89"/>
      <c r="J43" s="90"/>
      <c r="K43" s="88" t="str">
        <f>IF(B43="","",IF(OR(G43="",I43="",AND(G43="",I43="")),"Begrünung überprüfen!",IF(OR(H43="",J43="",AND(H43="",J43="")),"Leguminosenanteil überprüfen!",IF(AND(AND(G43="keine Begrünung",H43=0),AND(I43="keine Begrünung",J43=0)),0,IF(OR(AND(G43="",H43&gt;0),AND(I43="",J43&gt;0)),"Begrünung überprüfen!",IF(OR(AND(G43="keine Begrünung",H43&gt;0),AND(I43="keine Begrünung",J43&gt;0)),"Leguminosenanteil überprüfen!",IF(OR(AND(G43="Begrünung ohne Leguminosen",H43&gt;0),AND(I43="Begrünung ohne Leguminosen",J43&gt;0)),"Leguminosenanteil überprüfen!",IF(OR(AND(G43="Begrünung mit Leguminosen",H43&lt;=0),AND(I43="Begrünung mit Leguminosen",J43&lt;=0)),"Leguminosenanteil überprüfen!",IF(OR(G43="Begrünung ohne Leguminosen",I43="Begrünung ohne Leguminosen",G43="Begrünung mit Leguminosen",I43="Begrünung mit Leguminosen"),SUM(INDEX(Begrünung!C:C,MATCH('N-Berechnungsverfahren'!H43,Begrünung!A:A,0)),INDEX(Begrünung!C:C,MATCH('N-Berechnungsverfahren'!J43,Begrünung!A:A,0)),0))))))))))</f>
        <v/>
      </c>
      <c r="L43" s="59"/>
      <c r="M43" s="59"/>
      <c r="N43" s="58" t="str">
        <f t="shared" si="1"/>
        <v/>
      </c>
      <c r="O43" s="59"/>
      <c r="P43" s="89"/>
      <c r="Q43" s="58" t="str">
        <f>IF(B43="","",IF(OR(K43="Begrünung überprüfen!",K43="Leguminosenanteil überprüfen!"),"Begrünung überprüfen!",IF(OR(P43="",O43="",AND(P43="",O43="")),"Bodenbearbeitung auswählen!",IF(AND(J43&lt;50,P43="Walzen/Mulchen mit Leguminosen ab 50 %"),"Leguminosenanteil oder Bodenbearbeitung überprüfen!",IF(AND(J43&gt;=50,P43="Walzen/Mulchen/Mähen"),"Leguminosenanteil oder Bodenbearbeitung überprüfen!",IF(AND(J43&gt;=50,P43="Umbruch mit Leguminosen &lt; 50 %"),"Leguminosenanteil oder Bodenbearbeitung überprüfen!",IF(AND(J43&lt;50,P43="Umbruch mit Leguminosen ab 50 %"),"Leguminosenanteil oder Bodenbearbeitung überprüfen!",IF(AND(H43&lt;50,O43="Walzen/Mulchen mit Leguminosen ab 50 %"),"Leguminosenanteil oder Bodenbearbeitung überprüfen!",IF(AND(H43&gt;=50,O43="Walzen/Mulchen/Mähen"),"Leguminosenanteil oder Bodenbearbeitung überprüfen!",IF(AND(H43&gt;=50,O43="Umbruch mit Leguminosen &lt; 50 %"),"Leguminosenanteil oder Bodenbearbeitung überprüfen!",IF(AND(H43&lt;50,O43="Umbruch mit Leguminosen ab 50 %"),"Leguminosenanteil oder Bodenbearbeitung überprüfen!",SUM(INDEX(Bodenbearbeitung!B:B,MATCH('N-Berechnungsverfahren'!O43,Bodenbearbeitung!A:A,0)),INDEX(Bodenbearbeitung!B:B,MATCH('N-Berechnungsverfahren'!P43,Bodenbearbeitung!A:A,0))))))))))))))</f>
        <v/>
      </c>
      <c r="R43" s="109" t="str">
        <f t="shared" si="2"/>
        <v/>
      </c>
    </row>
    <row r="44" spans="1:24" x14ac:dyDescent="0.25">
      <c r="A44" s="108">
        <v>38</v>
      </c>
      <c r="B44" s="58" t="str">
        <f>IF(Flächenverzeichnis!A49="","",Flächenverzeichnis!A49)</f>
        <v/>
      </c>
      <c r="C44" s="59"/>
      <c r="D44" s="58" t="str">
        <f>IF(B44="","",IF(C44="","Zielertrag auswählen!",IF(C44="Traubenertrag:","Zielertrag auswählen!",INDEX('N-Grundbedarf'!B:B,MATCH(C44,'N-Grundbedarf'!A:A,0)))))</f>
        <v/>
      </c>
      <c r="E44" s="59"/>
      <c r="F44" s="58" t="str">
        <f t="shared" si="0"/>
        <v/>
      </c>
      <c r="G44" s="59"/>
      <c r="H44" s="86"/>
      <c r="I44" s="89"/>
      <c r="J44" s="90"/>
      <c r="K44" s="88" t="str">
        <f>IF(B44="","",IF(OR(G44="",I44="",AND(G44="",I44="")),"Begrünung überprüfen!",IF(OR(H44="",J44="",AND(H44="",J44="")),"Leguminosenanteil überprüfen!",IF(AND(AND(G44="keine Begrünung",H44=0),AND(I44="keine Begrünung",J44=0)),0,IF(OR(AND(G44="",H44&gt;0),AND(I44="",J44&gt;0)),"Begrünung überprüfen!",IF(OR(AND(G44="keine Begrünung",H44&gt;0),AND(I44="keine Begrünung",J44&gt;0)),"Leguminosenanteil überprüfen!",IF(OR(AND(G44="Begrünung ohne Leguminosen",H44&gt;0),AND(I44="Begrünung ohne Leguminosen",J44&gt;0)),"Leguminosenanteil überprüfen!",IF(OR(AND(G44="Begrünung mit Leguminosen",H44&lt;=0),AND(I44="Begrünung mit Leguminosen",J44&lt;=0)),"Leguminosenanteil überprüfen!",IF(OR(G44="Begrünung ohne Leguminosen",I44="Begrünung ohne Leguminosen",G44="Begrünung mit Leguminosen",I44="Begrünung mit Leguminosen"),SUM(INDEX(Begrünung!C:C,MATCH('N-Berechnungsverfahren'!H44,Begrünung!A:A,0)),INDEX(Begrünung!C:C,MATCH('N-Berechnungsverfahren'!J44,Begrünung!A:A,0)),0))))))))))</f>
        <v/>
      </c>
      <c r="L44" s="59"/>
      <c r="M44" s="59"/>
      <c r="N44" s="58" t="str">
        <f t="shared" si="1"/>
        <v/>
      </c>
      <c r="O44" s="59"/>
      <c r="P44" s="89"/>
      <c r="Q44" s="58" t="str">
        <f>IF(B44="","",IF(OR(K44="Begrünung überprüfen!",K44="Leguminosenanteil überprüfen!"),"Begrünung überprüfen!",IF(OR(P44="",O44="",AND(P44="",O44="")),"Bodenbearbeitung auswählen!",IF(AND(J44&lt;50,P44="Walzen/Mulchen mit Leguminosen ab 50 %"),"Leguminosenanteil oder Bodenbearbeitung überprüfen!",IF(AND(J44&gt;=50,P44="Walzen/Mulchen/Mähen"),"Leguminosenanteil oder Bodenbearbeitung überprüfen!",IF(AND(J44&gt;=50,P44="Umbruch mit Leguminosen &lt; 50 %"),"Leguminosenanteil oder Bodenbearbeitung überprüfen!",IF(AND(J44&lt;50,P44="Umbruch mit Leguminosen ab 50 %"),"Leguminosenanteil oder Bodenbearbeitung überprüfen!",IF(AND(H44&lt;50,O44="Walzen/Mulchen mit Leguminosen ab 50 %"),"Leguminosenanteil oder Bodenbearbeitung überprüfen!",IF(AND(H44&gt;=50,O44="Walzen/Mulchen/Mähen"),"Leguminosenanteil oder Bodenbearbeitung überprüfen!",IF(AND(H44&gt;=50,O44="Umbruch mit Leguminosen &lt; 50 %"),"Leguminosenanteil oder Bodenbearbeitung überprüfen!",IF(AND(H44&lt;50,O44="Umbruch mit Leguminosen ab 50 %"),"Leguminosenanteil oder Bodenbearbeitung überprüfen!",SUM(INDEX(Bodenbearbeitung!B:B,MATCH('N-Berechnungsverfahren'!O44,Bodenbearbeitung!A:A,0)),INDEX(Bodenbearbeitung!B:B,MATCH('N-Berechnungsverfahren'!P44,Bodenbearbeitung!A:A,0))))))))))))))</f>
        <v/>
      </c>
      <c r="R44" s="109" t="str">
        <f t="shared" si="2"/>
        <v/>
      </c>
    </row>
    <row r="45" spans="1:24" x14ac:dyDescent="0.25">
      <c r="A45" s="108">
        <v>39</v>
      </c>
      <c r="B45" s="58" t="str">
        <f>IF(Flächenverzeichnis!A50="","",Flächenverzeichnis!A50)</f>
        <v/>
      </c>
      <c r="C45" s="59"/>
      <c r="D45" s="58" t="str">
        <f>IF(B45="","",IF(C45="","Zielertrag auswählen!",IF(C45="Traubenertrag:","Zielertrag auswählen!",INDEX('N-Grundbedarf'!B:B,MATCH(C45,'N-Grundbedarf'!A:A,0)))))</f>
        <v/>
      </c>
      <c r="E45" s="59"/>
      <c r="F45" s="58" t="str">
        <f t="shared" si="0"/>
        <v/>
      </c>
      <c r="G45" s="59"/>
      <c r="H45" s="86"/>
      <c r="I45" s="89"/>
      <c r="J45" s="90"/>
      <c r="K45" s="88" t="str">
        <f>IF(B45="","",IF(OR(G45="",I45="",AND(G45="",I45="")),"Begrünung überprüfen!",IF(OR(H45="",J45="",AND(H45="",J45="")),"Leguminosenanteil überprüfen!",IF(AND(AND(G45="keine Begrünung",H45=0),AND(I45="keine Begrünung",J45=0)),0,IF(OR(AND(G45="",H45&gt;0),AND(I45="",J45&gt;0)),"Begrünung überprüfen!",IF(OR(AND(G45="keine Begrünung",H45&gt;0),AND(I45="keine Begrünung",J45&gt;0)),"Leguminosenanteil überprüfen!",IF(OR(AND(G45="Begrünung ohne Leguminosen",H45&gt;0),AND(I45="Begrünung ohne Leguminosen",J45&gt;0)),"Leguminosenanteil überprüfen!",IF(OR(AND(G45="Begrünung mit Leguminosen",H45&lt;=0),AND(I45="Begrünung mit Leguminosen",J45&lt;=0)),"Leguminosenanteil überprüfen!",IF(OR(G45="Begrünung ohne Leguminosen",I45="Begrünung ohne Leguminosen",G45="Begrünung mit Leguminosen",I45="Begrünung mit Leguminosen"),SUM(INDEX(Begrünung!C:C,MATCH('N-Berechnungsverfahren'!H45,Begrünung!A:A,0)),INDEX(Begrünung!C:C,MATCH('N-Berechnungsverfahren'!J45,Begrünung!A:A,0)),0))))))))))</f>
        <v/>
      </c>
      <c r="L45" s="59"/>
      <c r="M45" s="59"/>
      <c r="N45" s="58" t="str">
        <f t="shared" si="1"/>
        <v/>
      </c>
      <c r="O45" s="59"/>
      <c r="P45" s="89"/>
      <c r="Q45" s="58" t="str">
        <f>IF(B45="","",IF(OR(K45="Begrünung überprüfen!",K45="Leguminosenanteil überprüfen!"),"Begrünung überprüfen!",IF(OR(P45="",O45="",AND(P45="",O45="")),"Bodenbearbeitung auswählen!",IF(AND(J45&lt;50,P45="Walzen/Mulchen mit Leguminosen ab 50 %"),"Leguminosenanteil oder Bodenbearbeitung überprüfen!",IF(AND(J45&gt;=50,P45="Walzen/Mulchen/Mähen"),"Leguminosenanteil oder Bodenbearbeitung überprüfen!",IF(AND(J45&gt;=50,P45="Umbruch mit Leguminosen &lt; 50 %"),"Leguminosenanteil oder Bodenbearbeitung überprüfen!",IF(AND(J45&lt;50,P45="Umbruch mit Leguminosen ab 50 %"),"Leguminosenanteil oder Bodenbearbeitung überprüfen!",IF(AND(H45&lt;50,O45="Walzen/Mulchen mit Leguminosen ab 50 %"),"Leguminosenanteil oder Bodenbearbeitung überprüfen!",IF(AND(H45&gt;=50,O45="Walzen/Mulchen/Mähen"),"Leguminosenanteil oder Bodenbearbeitung überprüfen!",IF(AND(H45&gt;=50,O45="Umbruch mit Leguminosen &lt; 50 %"),"Leguminosenanteil oder Bodenbearbeitung überprüfen!",IF(AND(H45&lt;50,O45="Umbruch mit Leguminosen ab 50 %"),"Leguminosenanteil oder Bodenbearbeitung überprüfen!",SUM(INDEX(Bodenbearbeitung!B:B,MATCH('N-Berechnungsverfahren'!O45,Bodenbearbeitung!A:A,0)),INDEX(Bodenbearbeitung!B:B,MATCH('N-Berechnungsverfahren'!P45,Bodenbearbeitung!A:A,0))))))))))))))</f>
        <v/>
      </c>
      <c r="R45" s="109" t="str">
        <f t="shared" si="2"/>
        <v/>
      </c>
    </row>
    <row r="46" spans="1:24" x14ac:dyDescent="0.25">
      <c r="A46" s="108">
        <v>40</v>
      </c>
      <c r="B46" s="58" t="str">
        <f>IF(Flächenverzeichnis!A51="","",Flächenverzeichnis!A51)</f>
        <v/>
      </c>
      <c r="C46" s="59"/>
      <c r="D46" s="58" t="str">
        <f>IF(B46="","",IF(C46="","Zielertrag auswählen!",IF(C46="Traubenertrag:","Zielertrag auswählen!",INDEX('N-Grundbedarf'!B:B,MATCH(C46,'N-Grundbedarf'!A:A,0)))))</f>
        <v/>
      </c>
      <c r="E46" s="59"/>
      <c r="F46" s="58" t="str">
        <f t="shared" si="0"/>
        <v/>
      </c>
      <c r="G46" s="59"/>
      <c r="H46" s="86"/>
      <c r="I46" s="89"/>
      <c r="J46" s="90"/>
      <c r="K46" s="88" t="str">
        <f>IF(B46="","",IF(OR(G46="",I46="",AND(G46="",I46="")),"Begrünung überprüfen!",IF(OR(H46="",J46="",AND(H46="",J46="")),"Leguminosenanteil überprüfen!",IF(AND(AND(G46="keine Begrünung",H46=0),AND(I46="keine Begrünung",J46=0)),0,IF(OR(AND(G46="",H46&gt;0),AND(I46="",J46&gt;0)),"Begrünung überprüfen!",IF(OR(AND(G46="keine Begrünung",H46&gt;0),AND(I46="keine Begrünung",J46&gt;0)),"Leguminosenanteil überprüfen!",IF(OR(AND(G46="Begrünung ohne Leguminosen",H46&gt;0),AND(I46="Begrünung ohne Leguminosen",J46&gt;0)),"Leguminosenanteil überprüfen!",IF(OR(AND(G46="Begrünung mit Leguminosen",H46&lt;=0),AND(I46="Begrünung mit Leguminosen",J46&lt;=0)),"Leguminosenanteil überprüfen!",IF(OR(G46="Begrünung ohne Leguminosen",I46="Begrünung ohne Leguminosen",G46="Begrünung mit Leguminosen",I46="Begrünung mit Leguminosen"),SUM(INDEX(Begrünung!C:C,MATCH('N-Berechnungsverfahren'!H46,Begrünung!A:A,0)),INDEX(Begrünung!C:C,MATCH('N-Berechnungsverfahren'!J46,Begrünung!A:A,0)),0))))))))))</f>
        <v/>
      </c>
      <c r="L46" s="59"/>
      <c r="M46" s="59"/>
      <c r="N46" s="58" t="str">
        <f t="shared" si="1"/>
        <v/>
      </c>
      <c r="O46" s="59"/>
      <c r="P46" s="89"/>
      <c r="Q46" s="58" t="str">
        <f>IF(B46="","",IF(OR(K46="Begrünung überprüfen!",K46="Leguminosenanteil überprüfen!"),"Begrünung überprüfen!",IF(OR(P46="",O46="",AND(P46="",O46="")),"Bodenbearbeitung auswählen!",IF(AND(J46&lt;50,P46="Walzen/Mulchen mit Leguminosen ab 50 %"),"Leguminosenanteil oder Bodenbearbeitung überprüfen!",IF(AND(J46&gt;=50,P46="Walzen/Mulchen/Mähen"),"Leguminosenanteil oder Bodenbearbeitung überprüfen!",IF(AND(J46&gt;=50,P46="Umbruch mit Leguminosen &lt; 50 %"),"Leguminosenanteil oder Bodenbearbeitung überprüfen!",IF(AND(J46&lt;50,P46="Umbruch mit Leguminosen ab 50 %"),"Leguminosenanteil oder Bodenbearbeitung überprüfen!",IF(AND(H46&lt;50,O46="Walzen/Mulchen mit Leguminosen ab 50 %"),"Leguminosenanteil oder Bodenbearbeitung überprüfen!",IF(AND(H46&gt;=50,O46="Walzen/Mulchen/Mähen"),"Leguminosenanteil oder Bodenbearbeitung überprüfen!",IF(AND(H46&gt;=50,O46="Umbruch mit Leguminosen &lt; 50 %"),"Leguminosenanteil oder Bodenbearbeitung überprüfen!",IF(AND(H46&lt;50,O46="Umbruch mit Leguminosen ab 50 %"),"Leguminosenanteil oder Bodenbearbeitung überprüfen!",SUM(INDEX(Bodenbearbeitung!B:B,MATCH('N-Berechnungsverfahren'!O46,Bodenbearbeitung!A:A,0)),INDEX(Bodenbearbeitung!B:B,MATCH('N-Berechnungsverfahren'!P46,Bodenbearbeitung!A:A,0))))))))))))))</f>
        <v/>
      </c>
      <c r="R46" s="109" t="str">
        <f t="shared" si="2"/>
        <v/>
      </c>
    </row>
    <row r="47" spans="1:24" x14ac:dyDescent="0.25">
      <c r="A47" s="108">
        <v>41</v>
      </c>
      <c r="B47" s="58" t="str">
        <f>IF(Flächenverzeichnis!A52="","",Flächenverzeichnis!A52)</f>
        <v/>
      </c>
      <c r="C47" s="59"/>
      <c r="D47" s="58" t="str">
        <f>IF(B47="","",IF(C47="","Zielertrag auswählen!",IF(C47="Traubenertrag:","Zielertrag auswählen!",INDEX('N-Grundbedarf'!B:B,MATCH(C47,'N-Grundbedarf'!A:A,0)))))</f>
        <v/>
      </c>
      <c r="E47" s="59"/>
      <c r="F47" s="58" t="str">
        <f t="shared" si="0"/>
        <v/>
      </c>
      <c r="G47" s="59"/>
      <c r="H47" s="86"/>
      <c r="I47" s="89"/>
      <c r="J47" s="90"/>
      <c r="K47" s="88" t="str">
        <f>IF(B47="","",IF(OR(G47="",I47="",AND(G47="",I47="")),"Begrünung überprüfen!",IF(OR(H47="",J47="",AND(H47="",J47="")),"Leguminosenanteil überprüfen!",IF(AND(AND(G47="keine Begrünung",H47=0),AND(I47="keine Begrünung",J47=0)),0,IF(OR(AND(G47="",H47&gt;0),AND(I47="",J47&gt;0)),"Begrünung überprüfen!",IF(OR(AND(G47="keine Begrünung",H47&gt;0),AND(I47="keine Begrünung",J47&gt;0)),"Leguminosenanteil überprüfen!",IF(OR(AND(G47="Begrünung ohne Leguminosen",H47&gt;0),AND(I47="Begrünung ohne Leguminosen",J47&gt;0)),"Leguminosenanteil überprüfen!",IF(OR(AND(G47="Begrünung mit Leguminosen",H47&lt;=0),AND(I47="Begrünung mit Leguminosen",J47&lt;=0)),"Leguminosenanteil überprüfen!",IF(OR(G47="Begrünung ohne Leguminosen",I47="Begrünung ohne Leguminosen",G47="Begrünung mit Leguminosen",I47="Begrünung mit Leguminosen"),SUM(INDEX(Begrünung!C:C,MATCH('N-Berechnungsverfahren'!H47,Begrünung!A:A,0)),INDEX(Begrünung!C:C,MATCH('N-Berechnungsverfahren'!J47,Begrünung!A:A,0)),0))))))))))</f>
        <v/>
      </c>
      <c r="L47" s="59"/>
      <c r="M47" s="59"/>
      <c r="N47" s="58" t="str">
        <f t="shared" si="1"/>
        <v/>
      </c>
      <c r="O47" s="59"/>
      <c r="P47" s="89"/>
      <c r="Q47" s="58" t="str">
        <f>IF(B47="","",IF(OR(K47="Begrünung überprüfen!",K47="Leguminosenanteil überprüfen!"),"Begrünung überprüfen!",IF(OR(P47="",O47="",AND(P47="",O47="")),"Bodenbearbeitung auswählen!",IF(AND(J47&lt;50,P47="Walzen/Mulchen mit Leguminosen ab 50 %"),"Leguminosenanteil oder Bodenbearbeitung überprüfen!",IF(AND(J47&gt;=50,P47="Walzen/Mulchen/Mähen"),"Leguminosenanteil oder Bodenbearbeitung überprüfen!",IF(AND(J47&gt;=50,P47="Umbruch mit Leguminosen &lt; 50 %"),"Leguminosenanteil oder Bodenbearbeitung überprüfen!",IF(AND(J47&lt;50,P47="Umbruch mit Leguminosen ab 50 %"),"Leguminosenanteil oder Bodenbearbeitung überprüfen!",IF(AND(H47&lt;50,O47="Walzen/Mulchen mit Leguminosen ab 50 %"),"Leguminosenanteil oder Bodenbearbeitung überprüfen!",IF(AND(H47&gt;=50,O47="Walzen/Mulchen/Mähen"),"Leguminosenanteil oder Bodenbearbeitung überprüfen!",IF(AND(H47&gt;=50,O47="Umbruch mit Leguminosen &lt; 50 %"),"Leguminosenanteil oder Bodenbearbeitung überprüfen!",IF(AND(H47&lt;50,O47="Umbruch mit Leguminosen ab 50 %"),"Leguminosenanteil oder Bodenbearbeitung überprüfen!",SUM(INDEX(Bodenbearbeitung!B:B,MATCH('N-Berechnungsverfahren'!O47,Bodenbearbeitung!A:A,0)),INDEX(Bodenbearbeitung!B:B,MATCH('N-Berechnungsverfahren'!P47,Bodenbearbeitung!A:A,0))))))))))))))</f>
        <v/>
      </c>
      <c r="R47" s="109" t="str">
        <f t="shared" si="2"/>
        <v/>
      </c>
    </row>
    <row r="48" spans="1:24" x14ac:dyDescent="0.25">
      <c r="A48" s="108">
        <v>42</v>
      </c>
      <c r="B48" s="58" t="str">
        <f>IF(Flächenverzeichnis!A53="","",Flächenverzeichnis!A53)</f>
        <v/>
      </c>
      <c r="C48" s="59"/>
      <c r="D48" s="58" t="str">
        <f>IF(B48="","",IF(C48="","Zielertrag auswählen!",IF(C48="Traubenertrag:","Zielertrag auswählen!",INDEX('N-Grundbedarf'!B:B,MATCH(C48,'N-Grundbedarf'!A:A,0)))))</f>
        <v/>
      </c>
      <c r="E48" s="59"/>
      <c r="F48" s="58" t="str">
        <f t="shared" si="0"/>
        <v/>
      </c>
      <c r="G48" s="59"/>
      <c r="H48" s="86"/>
      <c r="I48" s="89"/>
      <c r="J48" s="90"/>
      <c r="K48" s="88" t="str">
        <f>IF(B48="","",IF(OR(G48="",I48="",AND(G48="",I48="")),"Begrünung überprüfen!",IF(OR(H48="",J48="",AND(H48="",J48="")),"Leguminosenanteil überprüfen!",IF(AND(AND(G48="keine Begrünung",H48=0),AND(I48="keine Begrünung",J48=0)),0,IF(OR(AND(G48="",H48&gt;0),AND(I48="",J48&gt;0)),"Begrünung überprüfen!",IF(OR(AND(G48="keine Begrünung",H48&gt;0),AND(I48="keine Begrünung",J48&gt;0)),"Leguminosenanteil überprüfen!",IF(OR(AND(G48="Begrünung ohne Leguminosen",H48&gt;0),AND(I48="Begrünung ohne Leguminosen",J48&gt;0)),"Leguminosenanteil überprüfen!",IF(OR(AND(G48="Begrünung mit Leguminosen",H48&lt;=0),AND(I48="Begrünung mit Leguminosen",J48&lt;=0)),"Leguminosenanteil überprüfen!",IF(OR(G48="Begrünung ohne Leguminosen",I48="Begrünung ohne Leguminosen",G48="Begrünung mit Leguminosen",I48="Begrünung mit Leguminosen"),SUM(INDEX(Begrünung!C:C,MATCH('N-Berechnungsverfahren'!H48,Begrünung!A:A,0)),INDEX(Begrünung!C:C,MATCH('N-Berechnungsverfahren'!J48,Begrünung!A:A,0)),0))))))))))</f>
        <v/>
      </c>
      <c r="L48" s="59"/>
      <c r="M48" s="59"/>
      <c r="N48" s="58" t="str">
        <f t="shared" si="1"/>
        <v/>
      </c>
      <c r="O48" s="59"/>
      <c r="P48" s="89"/>
      <c r="Q48" s="58" t="str">
        <f>IF(B48="","",IF(OR(K48="Begrünung überprüfen!",K48="Leguminosenanteil überprüfen!"),"Begrünung überprüfen!",IF(OR(P48="",O48="",AND(P48="",O48="")),"Bodenbearbeitung auswählen!",IF(AND(J48&lt;50,P48="Walzen/Mulchen mit Leguminosen ab 50 %"),"Leguminosenanteil oder Bodenbearbeitung überprüfen!",IF(AND(J48&gt;=50,P48="Walzen/Mulchen/Mähen"),"Leguminosenanteil oder Bodenbearbeitung überprüfen!",IF(AND(J48&gt;=50,P48="Umbruch mit Leguminosen &lt; 50 %"),"Leguminosenanteil oder Bodenbearbeitung überprüfen!",IF(AND(J48&lt;50,P48="Umbruch mit Leguminosen ab 50 %"),"Leguminosenanteil oder Bodenbearbeitung überprüfen!",IF(AND(H48&lt;50,O48="Walzen/Mulchen mit Leguminosen ab 50 %"),"Leguminosenanteil oder Bodenbearbeitung überprüfen!",IF(AND(H48&gt;=50,O48="Walzen/Mulchen/Mähen"),"Leguminosenanteil oder Bodenbearbeitung überprüfen!",IF(AND(H48&gt;=50,O48="Umbruch mit Leguminosen &lt; 50 %"),"Leguminosenanteil oder Bodenbearbeitung überprüfen!",IF(AND(H48&lt;50,O48="Umbruch mit Leguminosen ab 50 %"),"Leguminosenanteil oder Bodenbearbeitung überprüfen!",SUM(INDEX(Bodenbearbeitung!B:B,MATCH('N-Berechnungsverfahren'!O48,Bodenbearbeitung!A:A,0)),INDEX(Bodenbearbeitung!B:B,MATCH('N-Berechnungsverfahren'!P48,Bodenbearbeitung!A:A,0))))))))))))))</f>
        <v/>
      </c>
      <c r="R48" s="109" t="str">
        <f t="shared" si="2"/>
        <v/>
      </c>
    </row>
    <row r="49" spans="1:18" x14ac:dyDescent="0.25">
      <c r="A49" s="108">
        <v>43</v>
      </c>
      <c r="B49" s="58" t="str">
        <f>IF(Flächenverzeichnis!A54="","",Flächenverzeichnis!A54)</f>
        <v/>
      </c>
      <c r="C49" s="59"/>
      <c r="D49" s="58" t="str">
        <f>IF(B49="","",IF(C49="","Zielertrag auswählen!",IF(C49="Traubenertrag:","Zielertrag auswählen!",INDEX('N-Grundbedarf'!B:B,MATCH(C49,'N-Grundbedarf'!A:A,0)))))</f>
        <v/>
      </c>
      <c r="E49" s="59"/>
      <c r="F49" s="58" t="str">
        <f t="shared" si="0"/>
        <v/>
      </c>
      <c r="G49" s="59"/>
      <c r="H49" s="86"/>
      <c r="I49" s="89"/>
      <c r="J49" s="90"/>
      <c r="K49" s="88" t="str">
        <f>IF(B49="","",IF(OR(G49="",I49="",AND(G49="",I49="")),"Begrünung überprüfen!",IF(OR(H49="",J49="",AND(H49="",J49="")),"Leguminosenanteil überprüfen!",IF(AND(AND(G49="keine Begrünung",H49=0),AND(I49="keine Begrünung",J49=0)),0,IF(OR(AND(G49="",H49&gt;0),AND(I49="",J49&gt;0)),"Begrünung überprüfen!",IF(OR(AND(G49="keine Begrünung",H49&gt;0),AND(I49="keine Begrünung",J49&gt;0)),"Leguminosenanteil überprüfen!",IF(OR(AND(G49="Begrünung ohne Leguminosen",H49&gt;0),AND(I49="Begrünung ohne Leguminosen",J49&gt;0)),"Leguminosenanteil überprüfen!",IF(OR(AND(G49="Begrünung mit Leguminosen",H49&lt;=0),AND(I49="Begrünung mit Leguminosen",J49&lt;=0)),"Leguminosenanteil überprüfen!",IF(OR(G49="Begrünung ohne Leguminosen",I49="Begrünung ohne Leguminosen",G49="Begrünung mit Leguminosen",I49="Begrünung mit Leguminosen"),SUM(INDEX(Begrünung!C:C,MATCH('N-Berechnungsverfahren'!H49,Begrünung!A:A,0)),INDEX(Begrünung!C:C,MATCH('N-Berechnungsverfahren'!J49,Begrünung!A:A,0)),0))))))))))</f>
        <v/>
      </c>
      <c r="L49" s="59"/>
      <c r="M49" s="59"/>
      <c r="N49" s="58" t="str">
        <f t="shared" si="1"/>
        <v/>
      </c>
      <c r="O49" s="59"/>
      <c r="P49" s="89"/>
      <c r="Q49" s="58" t="str">
        <f>IF(B49="","",IF(OR(K49="Begrünung überprüfen!",K49="Leguminosenanteil überprüfen!"),"Begrünung überprüfen!",IF(OR(P49="",O49="",AND(P49="",O49="")),"Bodenbearbeitung auswählen!",IF(AND(J49&lt;50,P49="Walzen/Mulchen mit Leguminosen ab 50 %"),"Leguminosenanteil oder Bodenbearbeitung überprüfen!",IF(AND(J49&gt;=50,P49="Walzen/Mulchen/Mähen"),"Leguminosenanteil oder Bodenbearbeitung überprüfen!",IF(AND(J49&gt;=50,P49="Umbruch mit Leguminosen &lt; 50 %"),"Leguminosenanteil oder Bodenbearbeitung überprüfen!",IF(AND(J49&lt;50,P49="Umbruch mit Leguminosen ab 50 %"),"Leguminosenanteil oder Bodenbearbeitung überprüfen!",IF(AND(H49&lt;50,O49="Walzen/Mulchen mit Leguminosen ab 50 %"),"Leguminosenanteil oder Bodenbearbeitung überprüfen!",IF(AND(H49&gt;=50,O49="Walzen/Mulchen/Mähen"),"Leguminosenanteil oder Bodenbearbeitung überprüfen!",IF(AND(H49&gt;=50,O49="Umbruch mit Leguminosen &lt; 50 %"),"Leguminosenanteil oder Bodenbearbeitung überprüfen!",IF(AND(H49&lt;50,O49="Umbruch mit Leguminosen ab 50 %"),"Leguminosenanteil oder Bodenbearbeitung überprüfen!",SUM(INDEX(Bodenbearbeitung!B:B,MATCH('N-Berechnungsverfahren'!O49,Bodenbearbeitung!A:A,0)),INDEX(Bodenbearbeitung!B:B,MATCH('N-Berechnungsverfahren'!P49,Bodenbearbeitung!A:A,0))))))))))))))</f>
        <v/>
      </c>
      <c r="R49" s="109" t="str">
        <f t="shared" si="2"/>
        <v/>
      </c>
    </row>
    <row r="50" spans="1:18" x14ac:dyDescent="0.25">
      <c r="A50" s="108">
        <v>44</v>
      </c>
      <c r="B50" s="58" t="str">
        <f>IF(Flächenverzeichnis!A55="","",Flächenverzeichnis!A55)</f>
        <v/>
      </c>
      <c r="C50" s="59"/>
      <c r="D50" s="58" t="str">
        <f>IF(B50="","",IF(C50="","Zielertrag auswählen!",IF(C50="Traubenertrag:","Zielertrag auswählen!",INDEX('N-Grundbedarf'!B:B,MATCH(C50,'N-Grundbedarf'!A:A,0)))))</f>
        <v/>
      </c>
      <c r="E50" s="59"/>
      <c r="F50" s="58" t="str">
        <f t="shared" si="0"/>
        <v/>
      </c>
      <c r="G50" s="59"/>
      <c r="H50" s="86"/>
      <c r="I50" s="89"/>
      <c r="J50" s="90"/>
      <c r="K50" s="88" t="str">
        <f>IF(B50="","",IF(OR(G50="",I50="",AND(G50="",I50="")),"Begrünung überprüfen!",IF(OR(H50="",J50="",AND(H50="",J50="")),"Leguminosenanteil überprüfen!",IF(AND(AND(G50="keine Begrünung",H50=0),AND(I50="keine Begrünung",J50=0)),0,IF(OR(AND(G50="",H50&gt;0),AND(I50="",J50&gt;0)),"Begrünung überprüfen!",IF(OR(AND(G50="keine Begrünung",H50&gt;0),AND(I50="keine Begrünung",J50&gt;0)),"Leguminosenanteil überprüfen!",IF(OR(AND(G50="Begrünung ohne Leguminosen",H50&gt;0),AND(I50="Begrünung ohne Leguminosen",J50&gt;0)),"Leguminosenanteil überprüfen!",IF(OR(AND(G50="Begrünung mit Leguminosen",H50&lt;=0),AND(I50="Begrünung mit Leguminosen",J50&lt;=0)),"Leguminosenanteil überprüfen!",IF(OR(G50="Begrünung ohne Leguminosen",I50="Begrünung ohne Leguminosen",G50="Begrünung mit Leguminosen",I50="Begrünung mit Leguminosen"),SUM(INDEX(Begrünung!C:C,MATCH('N-Berechnungsverfahren'!H50,Begrünung!A:A,0)),INDEX(Begrünung!C:C,MATCH('N-Berechnungsverfahren'!J50,Begrünung!A:A,0)),0))))))))))</f>
        <v/>
      </c>
      <c r="L50" s="59"/>
      <c r="M50" s="59"/>
      <c r="N50" s="58" t="str">
        <f t="shared" si="1"/>
        <v/>
      </c>
      <c r="O50" s="59"/>
      <c r="P50" s="89"/>
      <c r="Q50" s="58" t="str">
        <f>IF(B50="","",IF(OR(K50="Begrünung überprüfen!",K50="Leguminosenanteil überprüfen!"),"Begrünung überprüfen!",IF(OR(P50="",O50="",AND(P50="",O50="")),"Bodenbearbeitung auswählen!",IF(AND(J50&lt;50,P50="Walzen/Mulchen mit Leguminosen ab 50 %"),"Leguminosenanteil oder Bodenbearbeitung überprüfen!",IF(AND(J50&gt;=50,P50="Walzen/Mulchen/Mähen"),"Leguminosenanteil oder Bodenbearbeitung überprüfen!",IF(AND(J50&gt;=50,P50="Umbruch mit Leguminosen &lt; 50 %"),"Leguminosenanteil oder Bodenbearbeitung überprüfen!",IF(AND(J50&lt;50,P50="Umbruch mit Leguminosen ab 50 %"),"Leguminosenanteil oder Bodenbearbeitung überprüfen!",IF(AND(H50&lt;50,O50="Walzen/Mulchen mit Leguminosen ab 50 %"),"Leguminosenanteil oder Bodenbearbeitung überprüfen!",IF(AND(H50&gt;=50,O50="Walzen/Mulchen/Mähen"),"Leguminosenanteil oder Bodenbearbeitung überprüfen!",IF(AND(H50&gt;=50,O50="Umbruch mit Leguminosen &lt; 50 %"),"Leguminosenanteil oder Bodenbearbeitung überprüfen!",IF(AND(H50&lt;50,O50="Umbruch mit Leguminosen ab 50 %"),"Leguminosenanteil oder Bodenbearbeitung überprüfen!",SUM(INDEX(Bodenbearbeitung!B:B,MATCH('N-Berechnungsverfahren'!O50,Bodenbearbeitung!A:A,0)),INDEX(Bodenbearbeitung!B:B,MATCH('N-Berechnungsverfahren'!P50,Bodenbearbeitung!A:A,0))))))))))))))</f>
        <v/>
      </c>
      <c r="R50" s="109" t="str">
        <f t="shared" si="2"/>
        <v/>
      </c>
    </row>
    <row r="51" spans="1:18" x14ac:dyDescent="0.25">
      <c r="A51" s="108">
        <v>45</v>
      </c>
      <c r="B51" s="58" t="str">
        <f>IF(Flächenverzeichnis!A56="","",Flächenverzeichnis!A56)</f>
        <v/>
      </c>
      <c r="C51" s="59"/>
      <c r="D51" s="58" t="str">
        <f>IF(B51="","",IF(C51="","Zielertrag auswählen!",IF(C51="Traubenertrag:","Zielertrag auswählen!",INDEX('N-Grundbedarf'!B:B,MATCH(C51,'N-Grundbedarf'!A:A,0)))))</f>
        <v/>
      </c>
      <c r="E51" s="59"/>
      <c r="F51" s="58" t="str">
        <f t="shared" si="0"/>
        <v/>
      </c>
      <c r="G51" s="59"/>
      <c r="H51" s="86"/>
      <c r="I51" s="89"/>
      <c r="J51" s="90"/>
      <c r="K51" s="88" t="str">
        <f>IF(B51="","",IF(OR(G51="",I51="",AND(G51="",I51="")),"Begrünung überprüfen!",IF(OR(H51="",J51="",AND(H51="",J51="")),"Leguminosenanteil überprüfen!",IF(AND(AND(G51="keine Begrünung",H51=0),AND(I51="keine Begrünung",J51=0)),0,IF(OR(AND(G51="",H51&gt;0),AND(I51="",J51&gt;0)),"Begrünung überprüfen!",IF(OR(AND(G51="keine Begrünung",H51&gt;0),AND(I51="keine Begrünung",J51&gt;0)),"Leguminosenanteil überprüfen!",IF(OR(AND(G51="Begrünung ohne Leguminosen",H51&gt;0),AND(I51="Begrünung ohne Leguminosen",J51&gt;0)),"Leguminosenanteil überprüfen!",IF(OR(AND(G51="Begrünung mit Leguminosen",H51&lt;=0),AND(I51="Begrünung mit Leguminosen",J51&lt;=0)),"Leguminosenanteil überprüfen!",IF(OR(G51="Begrünung ohne Leguminosen",I51="Begrünung ohne Leguminosen",G51="Begrünung mit Leguminosen",I51="Begrünung mit Leguminosen"),SUM(INDEX(Begrünung!C:C,MATCH('N-Berechnungsverfahren'!H51,Begrünung!A:A,0)),INDEX(Begrünung!C:C,MATCH('N-Berechnungsverfahren'!J51,Begrünung!A:A,0)),0))))))))))</f>
        <v/>
      </c>
      <c r="L51" s="59"/>
      <c r="M51" s="59"/>
      <c r="N51" s="58" t="str">
        <f t="shared" si="1"/>
        <v/>
      </c>
      <c r="O51" s="59"/>
      <c r="P51" s="89"/>
      <c r="Q51" s="58" t="str">
        <f>IF(B51="","",IF(OR(K51="Begrünung überprüfen!",K51="Leguminosenanteil überprüfen!"),"Begrünung überprüfen!",IF(OR(P51="",O51="",AND(P51="",O51="")),"Bodenbearbeitung auswählen!",IF(AND(J51&lt;50,P51="Walzen/Mulchen mit Leguminosen ab 50 %"),"Leguminosenanteil oder Bodenbearbeitung überprüfen!",IF(AND(J51&gt;=50,P51="Walzen/Mulchen/Mähen"),"Leguminosenanteil oder Bodenbearbeitung überprüfen!",IF(AND(J51&gt;=50,P51="Umbruch mit Leguminosen &lt; 50 %"),"Leguminosenanteil oder Bodenbearbeitung überprüfen!",IF(AND(J51&lt;50,P51="Umbruch mit Leguminosen ab 50 %"),"Leguminosenanteil oder Bodenbearbeitung überprüfen!",IF(AND(H51&lt;50,O51="Walzen/Mulchen mit Leguminosen ab 50 %"),"Leguminosenanteil oder Bodenbearbeitung überprüfen!",IF(AND(H51&gt;=50,O51="Walzen/Mulchen/Mähen"),"Leguminosenanteil oder Bodenbearbeitung überprüfen!",IF(AND(H51&gt;=50,O51="Umbruch mit Leguminosen &lt; 50 %"),"Leguminosenanteil oder Bodenbearbeitung überprüfen!",IF(AND(H51&lt;50,O51="Umbruch mit Leguminosen ab 50 %"),"Leguminosenanteil oder Bodenbearbeitung überprüfen!",SUM(INDEX(Bodenbearbeitung!B:B,MATCH('N-Berechnungsverfahren'!O51,Bodenbearbeitung!A:A,0)),INDEX(Bodenbearbeitung!B:B,MATCH('N-Berechnungsverfahren'!P51,Bodenbearbeitung!A:A,0))))))))))))))</f>
        <v/>
      </c>
      <c r="R51" s="109" t="str">
        <f t="shared" si="2"/>
        <v/>
      </c>
    </row>
    <row r="52" spans="1:18" x14ac:dyDescent="0.25">
      <c r="A52" s="108">
        <v>46</v>
      </c>
      <c r="B52" s="58" t="str">
        <f>IF(Flächenverzeichnis!A57="","",Flächenverzeichnis!A57)</f>
        <v/>
      </c>
      <c r="C52" s="59"/>
      <c r="D52" s="58" t="str">
        <f>IF(B52="","",IF(C52="","Zielertrag auswählen!",IF(C52="Traubenertrag:","Zielertrag auswählen!",INDEX('N-Grundbedarf'!B:B,MATCH(C52,'N-Grundbedarf'!A:A,0)))))</f>
        <v/>
      </c>
      <c r="E52" s="59"/>
      <c r="F52" s="58" t="str">
        <f t="shared" si="0"/>
        <v/>
      </c>
      <c r="G52" s="59"/>
      <c r="H52" s="86"/>
      <c r="I52" s="89"/>
      <c r="J52" s="90"/>
      <c r="K52" s="88" t="str">
        <f>IF(B52="","",IF(OR(G52="",I52="",AND(G52="",I52="")),"Begrünung überprüfen!",IF(OR(H52="",J52="",AND(H52="",J52="")),"Leguminosenanteil überprüfen!",IF(AND(AND(G52="keine Begrünung",H52=0),AND(I52="keine Begrünung",J52=0)),0,IF(OR(AND(G52="",H52&gt;0),AND(I52="",J52&gt;0)),"Begrünung überprüfen!",IF(OR(AND(G52="keine Begrünung",H52&gt;0),AND(I52="keine Begrünung",J52&gt;0)),"Leguminosenanteil überprüfen!",IF(OR(AND(G52="Begrünung ohne Leguminosen",H52&gt;0),AND(I52="Begrünung ohne Leguminosen",J52&gt;0)),"Leguminosenanteil überprüfen!",IF(OR(AND(G52="Begrünung mit Leguminosen",H52&lt;=0),AND(I52="Begrünung mit Leguminosen",J52&lt;=0)),"Leguminosenanteil überprüfen!",IF(OR(G52="Begrünung ohne Leguminosen",I52="Begrünung ohne Leguminosen",G52="Begrünung mit Leguminosen",I52="Begrünung mit Leguminosen"),SUM(INDEX(Begrünung!C:C,MATCH('N-Berechnungsverfahren'!H52,Begrünung!A:A,0)),INDEX(Begrünung!C:C,MATCH('N-Berechnungsverfahren'!J52,Begrünung!A:A,0)),0))))))))))</f>
        <v/>
      </c>
      <c r="L52" s="59"/>
      <c r="M52" s="59"/>
      <c r="N52" s="58" t="str">
        <f t="shared" si="1"/>
        <v/>
      </c>
      <c r="O52" s="59"/>
      <c r="P52" s="89"/>
      <c r="Q52" s="58" t="str">
        <f>IF(B52="","",IF(OR(K52="Begrünung überprüfen!",K52="Leguminosenanteil überprüfen!"),"Begrünung überprüfen!",IF(OR(P52="",O52="",AND(P52="",O52="")),"Bodenbearbeitung auswählen!",IF(AND(J52&lt;50,P52="Walzen/Mulchen mit Leguminosen ab 50 %"),"Leguminosenanteil oder Bodenbearbeitung überprüfen!",IF(AND(J52&gt;=50,P52="Walzen/Mulchen/Mähen"),"Leguminosenanteil oder Bodenbearbeitung überprüfen!",IF(AND(J52&gt;=50,P52="Umbruch mit Leguminosen &lt; 50 %"),"Leguminosenanteil oder Bodenbearbeitung überprüfen!",IF(AND(J52&lt;50,P52="Umbruch mit Leguminosen ab 50 %"),"Leguminosenanteil oder Bodenbearbeitung überprüfen!",IF(AND(H52&lt;50,O52="Walzen/Mulchen mit Leguminosen ab 50 %"),"Leguminosenanteil oder Bodenbearbeitung überprüfen!",IF(AND(H52&gt;=50,O52="Walzen/Mulchen/Mähen"),"Leguminosenanteil oder Bodenbearbeitung überprüfen!",IF(AND(H52&gt;=50,O52="Umbruch mit Leguminosen &lt; 50 %"),"Leguminosenanteil oder Bodenbearbeitung überprüfen!",IF(AND(H52&lt;50,O52="Umbruch mit Leguminosen ab 50 %"),"Leguminosenanteil oder Bodenbearbeitung überprüfen!",SUM(INDEX(Bodenbearbeitung!B:B,MATCH('N-Berechnungsverfahren'!O52,Bodenbearbeitung!A:A,0)),INDEX(Bodenbearbeitung!B:B,MATCH('N-Berechnungsverfahren'!P52,Bodenbearbeitung!A:A,0))))))))))))))</f>
        <v/>
      </c>
      <c r="R52" s="109" t="str">
        <f t="shared" si="2"/>
        <v/>
      </c>
    </row>
    <row r="53" spans="1:18" x14ac:dyDescent="0.25">
      <c r="A53" s="108">
        <v>47</v>
      </c>
      <c r="B53" s="58" t="str">
        <f>IF(Flächenverzeichnis!A58="","",Flächenverzeichnis!A58)</f>
        <v/>
      </c>
      <c r="C53" s="59"/>
      <c r="D53" s="58" t="str">
        <f>IF(B53="","",IF(C53="","Zielertrag auswählen!",IF(C53="Traubenertrag:","Zielertrag auswählen!",INDEX('N-Grundbedarf'!B:B,MATCH(C53,'N-Grundbedarf'!A:A,0)))))</f>
        <v/>
      </c>
      <c r="E53" s="59"/>
      <c r="F53" s="58" t="str">
        <f t="shared" si="0"/>
        <v/>
      </c>
      <c r="G53" s="59"/>
      <c r="H53" s="86"/>
      <c r="I53" s="89"/>
      <c r="J53" s="90"/>
      <c r="K53" s="88" t="str">
        <f>IF(B53="","",IF(OR(G53="",I53="",AND(G53="",I53="")),"Begrünung überprüfen!",IF(OR(H53="",J53="",AND(H53="",J53="")),"Leguminosenanteil überprüfen!",IF(AND(AND(G53="keine Begrünung",H53=0),AND(I53="keine Begrünung",J53=0)),0,IF(OR(AND(G53="",H53&gt;0),AND(I53="",J53&gt;0)),"Begrünung überprüfen!",IF(OR(AND(G53="keine Begrünung",H53&gt;0),AND(I53="keine Begrünung",J53&gt;0)),"Leguminosenanteil überprüfen!",IF(OR(AND(G53="Begrünung ohne Leguminosen",H53&gt;0),AND(I53="Begrünung ohne Leguminosen",J53&gt;0)),"Leguminosenanteil überprüfen!",IF(OR(AND(G53="Begrünung mit Leguminosen",H53&lt;=0),AND(I53="Begrünung mit Leguminosen",J53&lt;=0)),"Leguminosenanteil überprüfen!",IF(OR(G53="Begrünung ohne Leguminosen",I53="Begrünung ohne Leguminosen",G53="Begrünung mit Leguminosen",I53="Begrünung mit Leguminosen"),SUM(INDEX(Begrünung!C:C,MATCH('N-Berechnungsverfahren'!H53,Begrünung!A:A,0)),INDEX(Begrünung!C:C,MATCH('N-Berechnungsverfahren'!J53,Begrünung!A:A,0)),0))))))))))</f>
        <v/>
      </c>
      <c r="L53" s="59"/>
      <c r="M53" s="59"/>
      <c r="N53" s="58" t="str">
        <f t="shared" si="1"/>
        <v/>
      </c>
      <c r="O53" s="59"/>
      <c r="P53" s="89"/>
      <c r="Q53" s="58" t="str">
        <f>IF(B53="","",IF(OR(K53="Begrünung überprüfen!",K53="Leguminosenanteil überprüfen!"),"Begrünung überprüfen!",IF(OR(P53="",O53="",AND(P53="",O53="")),"Bodenbearbeitung auswählen!",IF(AND(J53&lt;50,P53="Walzen/Mulchen mit Leguminosen ab 50 %"),"Leguminosenanteil oder Bodenbearbeitung überprüfen!",IF(AND(J53&gt;=50,P53="Walzen/Mulchen/Mähen"),"Leguminosenanteil oder Bodenbearbeitung überprüfen!",IF(AND(J53&gt;=50,P53="Umbruch mit Leguminosen &lt; 50 %"),"Leguminosenanteil oder Bodenbearbeitung überprüfen!",IF(AND(J53&lt;50,P53="Umbruch mit Leguminosen ab 50 %"),"Leguminosenanteil oder Bodenbearbeitung überprüfen!",IF(AND(H53&lt;50,O53="Walzen/Mulchen mit Leguminosen ab 50 %"),"Leguminosenanteil oder Bodenbearbeitung überprüfen!",IF(AND(H53&gt;=50,O53="Walzen/Mulchen/Mähen"),"Leguminosenanteil oder Bodenbearbeitung überprüfen!",IF(AND(H53&gt;=50,O53="Umbruch mit Leguminosen &lt; 50 %"),"Leguminosenanteil oder Bodenbearbeitung überprüfen!",IF(AND(H53&lt;50,O53="Umbruch mit Leguminosen ab 50 %"),"Leguminosenanteil oder Bodenbearbeitung überprüfen!",SUM(INDEX(Bodenbearbeitung!B:B,MATCH('N-Berechnungsverfahren'!O53,Bodenbearbeitung!A:A,0)),INDEX(Bodenbearbeitung!B:B,MATCH('N-Berechnungsverfahren'!P53,Bodenbearbeitung!A:A,0))))))))))))))</f>
        <v/>
      </c>
      <c r="R53" s="109" t="str">
        <f t="shared" si="2"/>
        <v/>
      </c>
    </row>
    <row r="54" spans="1:18" x14ac:dyDescent="0.25">
      <c r="A54" s="108">
        <v>48</v>
      </c>
      <c r="B54" s="58" t="str">
        <f>IF(Flächenverzeichnis!A59="","",Flächenverzeichnis!A59)</f>
        <v/>
      </c>
      <c r="C54" s="59"/>
      <c r="D54" s="58" t="str">
        <f>IF(B54="","",IF(C54="","Zielertrag auswählen!",IF(C54="Traubenertrag:","Zielertrag auswählen!",INDEX('N-Grundbedarf'!B:B,MATCH(C54,'N-Grundbedarf'!A:A,0)))))</f>
        <v/>
      </c>
      <c r="E54" s="59"/>
      <c r="F54" s="58" t="str">
        <f t="shared" si="0"/>
        <v/>
      </c>
      <c r="G54" s="59"/>
      <c r="H54" s="86"/>
      <c r="I54" s="89"/>
      <c r="J54" s="90"/>
      <c r="K54" s="88" t="str">
        <f>IF(B54="","",IF(OR(G54="",I54="",AND(G54="",I54="")),"Begrünung überprüfen!",IF(OR(H54="",J54="",AND(H54="",J54="")),"Leguminosenanteil überprüfen!",IF(AND(AND(G54="keine Begrünung",H54=0),AND(I54="keine Begrünung",J54=0)),0,IF(OR(AND(G54="",H54&gt;0),AND(I54="",J54&gt;0)),"Begrünung überprüfen!",IF(OR(AND(G54="keine Begrünung",H54&gt;0),AND(I54="keine Begrünung",J54&gt;0)),"Leguminosenanteil überprüfen!",IF(OR(AND(G54="Begrünung ohne Leguminosen",H54&gt;0),AND(I54="Begrünung ohne Leguminosen",J54&gt;0)),"Leguminosenanteil überprüfen!",IF(OR(AND(G54="Begrünung mit Leguminosen",H54&lt;=0),AND(I54="Begrünung mit Leguminosen",J54&lt;=0)),"Leguminosenanteil überprüfen!",IF(OR(G54="Begrünung ohne Leguminosen",I54="Begrünung ohne Leguminosen",G54="Begrünung mit Leguminosen",I54="Begrünung mit Leguminosen"),SUM(INDEX(Begrünung!C:C,MATCH('N-Berechnungsverfahren'!H54,Begrünung!A:A,0)),INDEX(Begrünung!C:C,MATCH('N-Berechnungsverfahren'!J54,Begrünung!A:A,0)),0))))))))))</f>
        <v/>
      </c>
      <c r="L54" s="59"/>
      <c r="M54" s="59"/>
      <c r="N54" s="58" t="str">
        <f t="shared" si="1"/>
        <v/>
      </c>
      <c r="O54" s="59"/>
      <c r="P54" s="89"/>
      <c r="Q54" s="58" t="str">
        <f>IF(B54="","",IF(OR(K54="Begrünung überprüfen!",K54="Leguminosenanteil überprüfen!"),"Begrünung überprüfen!",IF(OR(P54="",O54="",AND(P54="",O54="")),"Bodenbearbeitung auswählen!",IF(AND(J54&lt;50,P54="Walzen/Mulchen mit Leguminosen ab 50 %"),"Leguminosenanteil oder Bodenbearbeitung überprüfen!",IF(AND(J54&gt;=50,P54="Walzen/Mulchen/Mähen"),"Leguminosenanteil oder Bodenbearbeitung überprüfen!",IF(AND(J54&gt;=50,P54="Umbruch mit Leguminosen &lt; 50 %"),"Leguminosenanteil oder Bodenbearbeitung überprüfen!",IF(AND(J54&lt;50,P54="Umbruch mit Leguminosen ab 50 %"),"Leguminosenanteil oder Bodenbearbeitung überprüfen!",IF(AND(H54&lt;50,O54="Walzen/Mulchen mit Leguminosen ab 50 %"),"Leguminosenanteil oder Bodenbearbeitung überprüfen!",IF(AND(H54&gt;=50,O54="Walzen/Mulchen/Mähen"),"Leguminosenanteil oder Bodenbearbeitung überprüfen!",IF(AND(H54&gt;=50,O54="Umbruch mit Leguminosen &lt; 50 %"),"Leguminosenanteil oder Bodenbearbeitung überprüfen!",IF(AND(H54&lt;50,O54="Umbruch mit Leguminosen ab 50 %"),"Leguminosenanteil oder Bodenbearbeitung überprüfen!",SUM(INDEX(Bodenbearbeitung!B:B,MATCH('N-Berechnungsverfahren'!O54,Bodenbearbeitung!A:A,0)),INDEX(Bodenbearbeitung!B:B,MATCH('N-Berechnungsverfahren'!P54,Bodenbearbeitung!A:A,0))))))))))))))</f>
        <v/>
      </c>
      <c r="R54" s="109" t="str">
        <f t="shared" si="2"/>
        <v/>
      </c>
    </row>
    <row r="55" spans="1:18" x14ac:dyDescent="0.25">
      <c r="A55" s="108">
        <v>49</v>
      </c>
      <c r="B55" s="58" t="str">
        <f>IF(Flächenverzeichnis!A60="","",Flächenverzeichnis!A60)</f>
        <v/>
      </c>
      <c r="C55" s="59"/>
      <c r="D55" s="58" t="str">
        <f>IF(B55="","",IF(C55="","Zielertrag auswählen!",IF(C55="Traubenertrag:","Zielertrag auswählen!",INDEX('N-Grundbedarf'!B:B,MATCH(C55,'N-Grundbedarf'!A:A,0)))))</f>
        <v/>
      </c>
      <c r="E55" s="59"/>
      <c r="F55" s="58" t="str">
        <f t="shared" si="0"/>
        <v/>
      </c>
      <c r="G55" s="59"/>
      <c r="H55" s="86"/>
      <c r="I55" s="89"/>
      <c r="J55" s="90"/>
      <c r="K55" s="88" t="str">
        <f>IF(B55="","",IF(OR(G55="",I55="",AND(G55="",I55="")),"Begrünung überprüfen!",IF(OR(H55="",J55="",AND(H55="",J55="")),"Leguminosenanteil überprüfen!",IF(AND(AND(G55="keine Begrünung",H55=0),AND(I55="keine Begrünung",J55=0)),0,IF(OR(AND(G55="",H55&gt;0),AND(I55="",J55&gt;0)),"Begrünung überprüfen!",IF(OR(AND(G55="keine Begrünung",H55&gt;0),AND(I55="keine Begrünung",J55&gt;0)),"Leguminosenanteil überprüfen!",IF(OR(AND(G55="Begrünung ohne Leguminosen",H55&gt;0),AND(I55="Begrünung ohne Leguminosen",J55&gt;0)),"Leguminosenanteil überprüfen!",IF(OR(AND(G55="Begrünung mit Leguminosen",H55&lt;=0),AND(I55="Begrünung mit Leguminosen",J55&lt;=0)),"Leguminosenanteil überprüfen!",IF(OR(G55="Begrünung ohne Leguminosen",I55="Begrünung ohne Leguminosen",G55="Begrünung mit Leguminosen",I55="Begrünung mit Leguminosen"),SUM(INDEX(Begrünung!C:C,MATCH('N-Berechnungsverfahren'!H55,Begrünung!A:A,0)),INDEX(Begrünung!C:C,MATCH('N-Berechnungsverfahren'!J55,Begrünung!A:A,0)),0))))))))))</f>
        <v/>
      </c>
      <c r="L55" s="59"/>
      <c r="M55" s="59"/>
      <c r="N55" s="58" t="str">
        <f t="shared" si="1"/>
        <v/>
      </c>
      <c r="O55" s="59"/>
      <c r="P55" s="89"/>
      <c r="Q55" s="58" t="str">
        <f>IF(B55="","",IF(OR(K55="Begrünung überprüfen!",K55="Leguminosenanteil überprüfen!"),"Begrünung überprüfen!",IF(OR(P55="",O55="",AND(P55="",O55="")),"Bodenbearbeitung auswählen!",IF(AND(J55&lt;50,P55="Walzen/Mulchen mit Leguminosen ab 50 %"),"Leguminosenanteil oder Bodenbearbeitung überprüfen!",IF(AND(J55&gt;=50,P55="Walzen/Mulchen/Mähen"),"Leguminosenanteil oder Bodenbearbeitung überprüfen!",IF(AND(J55&gt;=50,P55="Umbruch mit Leguminosen &lt; 50 %"),"Leguminosenanteil oder Bodenbearbeitung überprüfen!",IF(AND(J55&lt;50,P55="Umbruch mit Leguminosen ab 50 %"),"Leguminosenanteil oder Bodenbearbeitung überprüfen!",IF(AND(H55&lt;50,O55="Walzen/Mulchen mit Leguminosen ab 50 %"),"Leguminosenanteil oder Bodenbearbeitung überprüfen!",IF(AND(H55&gt;=50,O55="Walzen/Mulchen/Mähen"),"Leguminosenanteil oder Bodenbearbeitung überprüfen!",IF(AND(H55&gt;=50,O55="Umbruch mit Leguminosen &lt; 50 %"),"Leguminosenanteil oder Bodenbearbeitung überprüfen!",IF(AND(H55&lt;50,O55="Umbruch mit Leguminosen ab 50 %"),"Leguminosenanteil oder Bodenbearbeitung überprüfen!",SUM(INDEX(Bodenbearbeitung!B:B,MATCH('N-Berechnungsverfahren'!O55,Bodenbearbeitung!A:A,0)),INDEX(Bodenbearbeitung!B:B,MATCH('N-Berechnungsverfahren'!P55,Bodenbearbeitung!A:A,0))))))))))))))</f>
        <v/>
      </c>
      <c r="R55" s="109" t="str">
        <f t="shared" si="2"/>
        <v/>
      </c>
    </row>
    <row r="56" spans="1:18" x14ac:dyDescent="0.25">
      <c r="A56" s="108">
        <v>50</v>
      </c>
      <c r="B56" s="58" t="str">
        <f>IF(Flächenverzeichnis!A61="","",Flächenverzeichnis!A61)</f>
        <v/>
      </c>
      <c r="C56" s="59"/>
      <c r="D56" s="58" t="str">
        <f>IF(B56="","",IF(C56="","Zielertrag auswählen!",IF(C56="Traubenertrag:","Zielertrag auswählen!",INDEX('N-Grundbedarf'!B:B,MATCH(C56,'N-Grundbedarf'!A:A,0)))))</f>
        <v/>
      </c>
      <c r="E56" s="59"/>
      <c r="F56" s="58" t="str">
        <f t="shared" si="0"/>
        <v/>
      </c>
      <c r="G56" s="59"/>
      <c r="H56" s="86"/>
      <c r="I56" s="89"/>
      <c r="J56" s="90"/>
      <c r="K56" s="88" t="str">
        <f>IF(B56="","",IF(OR(G56="",I56="",AND(G56="",I56="")),"Begrünung überprüfen!",IF(OR(H56="",J56="",AND(H56="",J56="")),"Leguminosenanteil überprüfen!",IF(AND(AND(G56="keine Begrünung",H56=0),AND(I56="keine Begrünung",J56=0)),0,IF(OR(AND(G56="",H56&gt;0),AND(I56="",J56&gt;0)),"Begrünung überprüfen!",IF(OR(AND(G56="keine Begrünung",H56&gt;0),AND(I56="keine Begrünung",J56&gt;0)),"Leguminosenanteil überprüfen!",IF(OR(AND(G56="Begrünung ohne Leguminosen",H56&gt;0),AND(I56="Begrünung ohne Leguminosen",J56&gt;0)),"Leguminosenanteil überprüfen!",IF(OR(AND(G56="Begrünung mit Leguminosen",H56&lt;=0),AND(I56="Begrünung mit Leguminosen",J56&lt;=0)),"Leguminosenanteil überprüfen!",IF(OR(G56="Begrünung ohne Leguminosen",I56="Begrünung ohne Leguminosen",G56="Begrünung mit Leguminosen",I56="Begrünung mit Leguminosen"),SUM(INDEX(Begrünung!C:C,MATCH('N-Berechnungsverfahren'!H56,Begrünung!A:A,0)),INDEX(Begrünung!C:C,MATCH('N-Berechnungsverfahren'!J56,Begrünung!A:A,0)),0))))))))))</f>
        <v/>
      </c>
      <c r="L56" s="59"/>
      <c r="M56" s="59"/>
      <c r="N56" s="58" t="str">
        <f t="shared" si="1"/>
        <v/>
      </c>
      <c r="O56" s="59"/>
      <c r="P56" s="89"/>
      <c r="Q56" s="58" t="str">
        <f>IF(B56="","",IF(OR(K56="Begrünung überprüfen!",K56="Leguminosenanteil überprüfen!"),"Begrünung überprüfen!",IF(OR(P56="",O56="",AND(P56="",O56="")),"Bodenbearbeitung auswählen!",IF(AND(J56&lt;50,P56="Walzen/Mulchen mit Leguminosen ab 50 %"),"Leguminosenanteil oder Bodenbearbeitung überprüfen!",IF(AND(J56&gt;=50,P56="Walzen/Mulchen/Mähen"),"Leguminosenanteil oder Bodenbearbeitung überprüfen!",IF(AND(J56&gt;=50,P56="Umbruch mit Leguminosen &lt; 50 %"),"Leguminosenanteil oder Bodenbearbeitung überprüfen!",IF(AND(J56&lt;50,P56="Umbruch mit Leguminosen ab 50 %"),"Leguminosenanteil oder Bodenbearbeitung überprüfen!",IF(AND(H56&lt;50,O56="Walzen/Mulchen mit Leguminosen ab 50 %"),"Leguminosenanteil oder Bodenbearbeitung überprüfen!",IF(AND(H56&gt;=50,O56="Walzen/Mulchen/Mähen"),"Leguminosenanteil oder Bodenbearbeitung überprüfen!",IF(AND(H56&gt;=50,O56="Umbruch mit Leguminosen &lt; 50 %"),"Leguminosenanteil oder Bodenbearbeitung überprüfen!",IF(AND(H56&lt;50,O56="Umbruch mit Leguminosen ab 50 %"),"Leguminosenanteil oder Bodenbearbeitung überprüfen!",SUM(INDEX(Bodenbearbeitung!B:B,MATCH('N-Berechnungsverfahren'!O56,Bodenbearbeitung!A:A,0)),INDEX(Bodenbearbeitung!B:B,MATCH('N-Berechnungsverfahren'!P56,Bodenbearbeitung!A:A,0))))))))))))))</f>
        <v/>
      </c>
      <c r="R56" s="109" t="str">
        <f t="shared" si="2"/>
        <v/>
      </c>
    </row>
    <row r="57" spans="1:18" x14ac:dyDescent="0.25">
      <c r="A57" s="108">
        <v>51</v>
      </c>
      <c r="B57" s="58" t="str">
        <f>IF(Flächenverzeichnis!A62="","",Flächenverzeichnis!A62)</f>
        <v/>
      </c>
      <c r="C57" s="59"/>
      <c r="D57" s="58" t="str">
        <f>IF(B57="","",IF(C57="","Zielertrag auswählen!",IF(C57="Traubenertrag:","Zielertrag auswählen!",INDEX('N-Grundbedarf'!B:B,MATCH(C57,'N-Grundbedarf'!A:A,0)))))</f>
        <v/>
      </c>
      <c r="E57" s="59"/>
      <c r="F57" s="58" t="str">
        <f t="shared" si="0"/>
        <v/>
      </c>
      <c r="G57" s="59"/>
      <c r="H57" s="86"/>
      <c r="I57" s="89"/>
      <c r="J57" s="90"/>
      <c r="K57" s="88" t="str">
        <f>IF(B57="","",IF(OR(G57="",I57="",AND(G57="",I57="")),"Begrünung überprüfen!",IF(OR(H57="",J57="",AND(H57="",J57="")),"Leguminosenanteil überprüfen!",IF(AND(AND(G57="keine Begrünung",H57=0),AND(I57="keine Begrünung",J57=0)),0,IF(OR(AND(G57="",H57&gt;0),AND(I57="",J57&gt;0)),"Begrünung überprüfen!",IF(OR(AND(G57="keine Begrünung",H57&gt;0),AND(I57="keine Begrünung",J57&gt;0)),"Leguminosenanteil überprüfen!",IF(OR(AND(G57="Begrünung ohne Leguminosen",H57&gt;0),AND(I57="Begrünung ohne Leguminosen",J57&gt;0)),"Leguminosenanteil überprüfen!",IF(OR(AND(G57="Begrünung mit Leguminosen",H57&lt;=0),AND(I57="Begrünung mit Leguminosen",J57&lt;=0)),"Leguminosenanteil überprüfen!",IF(OR(G57="Begrünung ohne Leguminosen",I57="Begrünung ohne Leguminosen",G57="Begrünung mit Leguminosen",I57="Begrünung mit Leguminosen"),SUM(INDEX(Begrünung!C:C,MATCH('N-Berechnungsverfahren'!H57,Begrünung!A:A,0)),INDEX(Begrünung!C:C,MATCH('N-Berechnungsverfahren'!J57,Begrünung!A:A,0)),0))))))))))</f>
        <v/>
      </c>
      <c r="L57" s="59"/>
      <c r="M57" s="59"/>
      <c r="N57" s="58" t="str">
        <f t="shared" si="1"/>
        <v/>
      </c>
      <c r="O57" s="59"/>
      <c r="P57" s="89"/>
      <c r="Q57" s="58" t="str">
        <f>IF(B57="","",IF(OR(K57="Begrünung überprüfen!",K57="Leguminosenanteil überprüfen!"),"Begrünung überprüfen!",IF(OR(P57="",O57="",AND(P57="",O57="")),"Bodenbearbeitung auswählen!",IF(AND(J57&lt;50,P57="Walzen/Mulchen mit Leguminosen ab 50 %"),"Leguminosenanteil oder Bodenbearbeitung überprüfen!",IF(AND(J57&gt;=50,P57="Walzen/Mulchen/Mähen"),"Leguminosenanteil oder Bodenbearbeitung überprüfen!",IF(AND(J57&gt;=50,P57="Umbruch mit Leguminosen &lt; 50 %"),"Leguminosenanteil oder Bodenbearbeitung überprüfen!",IF(AND(J57&lt;50,P57="Umbruch mit Leguminosen ab 50 %"),"Leguminosenanteil oder Bodenbearbeitung überprüfen!",IF(AND(H57&lt;50,O57="Walzen/Mulchen mit Leguminosen ab 50 %"),"Leguminosenanteil oder Bodenbearbeitung überprüfen!",IF(AND(H57&gt;=50,O57="Walzen/Mulchen/Mähen"),"Leguminosenanteil oder Bodenbearbeitung überprüfen!",IF(AND(H57&gt;=50,O57="Umbruch mit Leguminosen &lt; 50 %"),"Leguminosenanteil oder Bodenbearbeitung überprüfen!",IF(AND(H57&lt;50,O57="Umbruch mit Leguminosen ab 50 %"),"Leguminosenanteil oder Bodenbearbeitung überprüfen!",SUM(INDEX(Bodenbearbeitung!B:B,MATCH('N-Berechnungsverfahren'!O57,Bodenbearbeitung!A:A,0)),INDEX(Bodenbearbeitung!B:B,MATCH('N-Berechnungsverfahren'!P57,Bodenbearbeitung!A:A,0))))))))))))))</f>
        <v/>
      </c>
      <c r="R57" s="109" t="str">
        <f t="shared" si="2"/>
        <v/>
      </c>
    </row>
    <row r="58" spans="1:18" x14ac:dyDescent="0.25">
      <c r="A58" s="108">
        <v>52</v>
      </c>
      <c r="B58" s="58" t="str">
        <f>IF(Flächenverzeichnis!A63="","",Flächenverzeichnis!A63)</f>
        <v/>
      </c>
      <c r="C58" s="59"/>
      <c r="D58" s="58" t="str">
        <f>IF(B58="","",IF(C58="","Zielertrag auswählen!",IF(C58="Traubenertrag:","Zielertrag auswählen!",INDEX('N-Grundbedarf'!B:B,MATCH(C58,'N-Grundbedarf'!A:A,0)))))</f>
        <v/>
      </c>
      <c r="E58" s="59"/>
      <c r="F58" s="58" t="str">
        <f t="shared" si="0"/>
        <v/>
      </c>
      <c r="G58" s="59"/>
      <c r="H58" s="86"/>
      <c r="I58" s="89"/>
      <c r="J58" s="90"/>
      <c r="K58" s="88" t="str">
        <f>IF(B58="","",IF(OR(G58="",I58="",AND(G58="",I58="")),"Begrünung überprüfen!",IF(OR(H58="",J58="",AND(H58="",J58="")),"Leguminosenanteil überprüfen!",IF(AND(AND(G58="keine Begrünung",H58=0),AND(I58="keine Begrünung",J58=0)),0,IF(OR(AND(G58="",H58&gt;0),AND(I58="",J58&gt;0)),"Begrünung überprüfen!",IF(OR(AND(G58="keine Begrünung",H58&gt;0),AND(I58="keine Begrünung",J58&gt;0)),"Leguminosenanteil überprüfen!",IF(OR(AND(G58="Begrünung ohne Leguminosen",H58&gt;0),AND(I58="Begrünung ohne Leguminosen",J58&gt;0)),"Leguminosenanteil überprüfen!",IF(OR(AND(G58="Begrünung mit Leguminosen",H58&lt;=0),AND(I58="Begrünung mit Leguminosen",J58&lt;=0)),"Leguminosenanteil überprüfen!",IF(OR(G58="Begrünung ohne Leguminosen",I58="Begrünung ohne Leguminosen",G58="Begrünung mit Leguminosen",I58="Begrünung mit Leguminosen"),SUM(INDEX(Begrünung!C:C,MATCH('N-Berechnungsverfahren'!H58,Begrünung!A:A,0)),INDEX(Begrünung!C:C,MATCH('N-Berechnungsverfahren'!J58,Begrünung!A:A,0)),0))))))))))</f>
        <v/>
      </c>
      <c r="L58" s="59"/>
      <c r="M58" s="59"/>
      <c r="N58" s="58" t="str">
        <f t="shared" si="1"/>
        <v/>
      </c>
      <c r="O58" s="59"/>
      <c r="P58" s="89"/>
      <c r="Q58" s="58" t="str">
        <f>IF(B58="","",IF(OR(K58="Begrünung überprüfen!",K58="Leguminosenanteil überprüfen!"),"Begrünung überprüfen!",IF(OR(P58="",O58="",AND(P58="",O58="")),"Bodenbearbeitung auswählen!",IF(AND(J58&lt;50,P58="Walzen/Mulchen mit Leguminosen ab 50 %"),"Leguminosenanteil oder Bodenbearbeitung überprüfen!",IF(AND(J58&gt;=50,P58="Walzen/Mulchen/Mähen"),"Leguminosenanteil oder Bodenbearbeitung überprüfen!",IF(AND(J58&gt;=50,P58="Umbruch mit Leguminosen &lt; 50 %"),"Leguminosenanteil oder Bodenbearbeitung überprüfen!",IF(AND(J58&lt;50,P58="Umbruch mit Leguminosen ab 50 %"),"Leguminosenanteil oder Bodenbearbeitung überprüfen!",IF(AND(H58&lt;50,O58="Walzen/Mulchen mit Leguminosen ab 50 %"),"Leguminosenanteil oder Bodenbearbeitung überprüfen!",IF(AND(H58&gt;=50,O58="Walzen/Mulchen/Mähen"),"Leguminosenanteil oder Bodenbearbeitung überprüfen!",IF(AND(H58&gt;=50,O58="Umbruch mit Leguminosen &lt; 50 %"),"Leguminosenanteil oder Bodenbearbeitung überprüfen!",IF(AND(H58&lt;50,O58="Umbruch mit Leguminosen ab 50 %"),"Leguminosenanteil oder Bodenbearbeitung überprüfen!",SUM(INDEX(Bodenbearbeitung!B:B,MATCH('N-Berechnungsverfahren'!O58,Bodenbearbeitung!A:A,0)),INDEX(Bodenbearbeitung!B:B,MATCH('N-Berechnungsverfahren'!P58,Bodenbearbeitung!A:A,0))))))))))))))</f>
        <v/>
      </c>
      <c r="R58" s="109" t="str">
        <f t="shared" si="2"/>
        <v/>
      </c>
    </row>
    <row r="59" spans="1:18" x14ac:dyDescent="0.25">
      <c r="A59" s="108">
        <v>53</v>
      </c>
      <c r="B59" s="58" t="str">
        <f>IF(Flächenverzeichnis!A64="","",Flächenverzeichnis!A64)</f>
        <v/>
      </c>
      <c r="C59" s="59"/>
      <c r="D59" s="58" t="str">
        <f>IF(B59="","",IF(C59="","Zielertrag auswählen!",IF(C59="Traubenertrag:","Zielertrag auswählen!",INDEX('N-Grundbedarf'!B:B,MATCH(C59,'N-Grundbedarf'!A:A,0)))))</f>
        <v/>
      </c>
      <c r="E59" s="59"/>
      <c r="F59" s="58" t="str">
        <f t="shared" si="0"/>
        <v/>
      </c>
      <c r="G59" s="59"/>
      <c r="H59" s="86"/>
      <c r="I59" s="89"/>
      <c r="J59" s="90"/>
      <c r="K59" s="88" t="str">
        <f>IF(B59="","",IF(OR(G59="",I59="",AND(G59="",I59="")),"Begrünung überprüfen!",IF(OR(H59="",J59="",AND(H59="",J59="")),"Leguminosenanteil überprüfen!",IF(AND(AND(G59="keine Begrünung",H59=0),AND(I59="keine Begrünung",J59=0)),0,IF(OR(AND(G59="",H59&gt;0),AND(I59="",J59&gt;0)),"Begrünung überprüfen!",IF(OR(AND(G59="keine Begrünung",H59&gt;0),AND(I59="keine Begrünung",J59&gt;0)),"Leguminosenanteil überprüfen!",IF(OR(AND(G59="Begrünung ohne Leguminosen",H59&gt;0),AND(I59="Begrünung ohne Leguminosen",J59&gt;0)),"Leguminosenanteil überprüfen!",IF(OR(AND(G59="Begrünung mit Leguminosen",H59&lt;=0),AND(I59="Begrünung mit Leguminosen",J59&lt;=0)),"Leguminosenanteil überprüfen!",IF(OR(G59="Begrünung ohne Leguminosen",I59="Begrünung ohne Leguminosen",G59="Begrünung mit Leguminosen",I59="Begrünung mit Leguminosen"),SUM(INDEX(Begrünung!C:C,MATCH('N-Berechnungsverfahren'!H59,Begrünung!A:A,0)),INDEX(Begrünung!C:C,MATCH('N-Berechnungsverfahren'!J59,Begrünung!A:A,0)),0))))))))))</f>
        <v/>
      </c>
      <c r="L59" s="59"/>
      <c r="M59" s="59"/>
      <c r="N59" s="58" t="str">
        <f t="shared" si="1"/>
        <v/>
      </c>
      <c r="O59" s="59"/>
      <c r="P59" s="89"/>
      <c r="Q59" s="58" t="str">
        <f>IF(B59="","",IF(OR(K59="Begrünung überprüfen!",K59="Leguminosenanteil überprüfen!"),"Begrünung überprüfen!",IF(OR(P59="",O59="",AND(P59="",O59="")),"Bodenbearbeitung auswählen!",IF(AND(J59&lt;50,P59="Walzen/Mulchen mit Leguminosen ab 50 %"),"Leguminosenanteil oder Bodenbearbeitung überprüfen!",IF(AND(J59&gt;=50,P59="Walzen/Mulchen/Mähen"),"Leguminosenanteil oder Bodenbearbeitung überprüfen!",IF(AND(J59&gt;=50,P59="Umbruch mit Leguminosen &lt; 50 %"),"Leguminosenanteil oder Bodenbearbeitung überprüfen!",IF(AND(J59&lt;50,P59="Umbruch mit Leguminosen ab 50 %"),"Leguminosenanteil oder Bodenbearbeitung überprüfen!",IF(AND(H59&lt;50,O59="Walzen/Mulchen mit Leguminosen ab 50 %"),"Leguminosenanteil oder Bodenbearbeitung überprüfen!",IF(AND(H59&gt;=50,O59="Walzen/Mulchen/Mähen"),"Leguminosenanteil oder Bodenbearbeitung überprüfen!",IF(AND(H59&gt;=50,O59="Umbruch mit Leguminosen &lt; 50 %"),"Leguminosenanteil oder Bodenbearbeitung überprüfen!",IF(AND(H59&lt;50,O59="Umbruch mit Leguminosen ab 50 %"),"Leguminosenanteil oder Bodenbearbeitung überprüfen!",SUM(INDEX(Bodenbearbeitung!B:B,MATCH('N-Berechnungsverfahren'!O59,Bodenbearbeitung!A:A,0)),INDEX(Bodenbearbeitung!B:B,MATCH('N-Berechnungsverfahren'!P59,Bodenbearbeitung!A:A,0))))))))))))))</f>
        <v/>
      </c>
      <c r="R59" s="109" t="str">
        <f t="shared" si="2"/>
        <v/>
      </c>
    </row>
    <row r="60" spans="1:18" x14ac:dyDescent="0.25">
      <c r="A60" s="108">
        <v>54</v>
      </c>
      <c r="B60" s="58" t="str">
        <f>IF(Flächenverzeichnis!A65="","",Flächenverzeichnis!A65)</f>
        <v/>
      </c>
      <c r="C60" s="59"/>
      <c r="D60" s="58" t="str">
        <f>IF(B60="","",IF(C60="","Zielertrag auswählen!",IF(C60="Traubenertrag:","Zielertrag auswählen!",INDEX('N-Grundbedarf'!B:B,MATCH(C60,'N-Grundbedarf'!A:A,0)))))</f>
        <v/>
      </c>
      <c r="E60" s="59"/>
      <c r="F60" s="58" t="str">
        <f t="shared" si="0"/>
        <v/>
      </c>
      <c r="G60" s="59"/>
      <c r="H60" s="86"/>
      <c r="I60" s="89"/>
      <c r="J60" s="90"/>
      <c r="K60" s="88" t="str">
        <f>IF(B60="","",IF(OR(G60="",I60="",AND(G60="",I60="")),"Begrünung überprüfen!",IF(OR(H60="",J60="",AND(H60="",J60="")),"Leguminosenanteil überprüfen!",IF(AND(AND(G60="keine Begrünung",H60=0),AND(I60="keine Begrünung",J60=0)),0,IF(OR(AND(G60="",H60&gt;0),AND(I60="",J60&gt;0)),"Begrünung überprüfen!",IF(OR(AND(G60="keine Begrünung",H60&gt;0),AND(I60="keine Begrünung",J60&gt;0)),"Leguminosenanteil überprüfen!",IF(OR(AND(G60="Begrünung ohne Leguminosen",H60&gt;0),AND(I60="Begrünung ohne Leguminosen",J60&gt;0)),"Leguminosenanteil überprüfen!",IF(OR(AND(G60="Begrünung mit Leguminosen",H60&lt;=0),AND(I60="Begrünung mit Leguminosen",J60&lt;=0)),"Leguminosenanteil überprüfen!",IF(OR(G60="Begrünung ohne Leguminosen",I60="Begrünung ohne Leguminosen",G60="Begrünung mit Leguminosen",I60="Begrünung mit Leguminosen"),SUM(INDEX(Begrünung!C:C,MATCH('N-Berechnungsverfahren'!H60,Begrünung!A:A,0)),INDEX(Begrünung!C:C,MATCH('N-Berechnungsverfahren'!J60,Begrünung!A:A,0)),0))))))))))</f>
        <v/>
      </c>
      <c r="L60" s="59"/>
      <c r="M60" s="59"/>
      <c r="N60" s="58" t="str">
        <f t="shared" si="1"/>
        <v/>
      </c>
      <c r="O60" s="59"/>
      <c r="P60" s="89"/>
      <c r="Q60" s="58" t="str">
        <f>IF(B60="","",IF(OR(K60="Begrünung überprüfen!",K60="Leguminosenanteil überprüfen!"),"Begrünung überprüfen!",IF(OR(P60="",O60="",AND(P60="",O60="")),"Bodenbearbeitung auswählen!",IF(AND(J60&lt;50,P60="Walzen/Mulchen mit Leguminosen ab 50 %"),"Leguminosenanteil oder Bodenbearbeitung überprüfen!",IF(AND(J60&gt;=50,P60="Walzen/Mulchen/Mähen"),"Leguminosenanteil oder Bodenbearbeitung überprüfen!",IF(AND(J60&gt;=50,P60="Umbruch mit Leguminosen &lt; 50 %"),"Leguminosenanteil oder Bodenbearbeitung überprüfen!",IF(AND(J60&lt;50,P60="Umbruch mit Leguminosen ab 50 %"),"Leguminosenanteil oder Bodenbearbeitung überprüfen!",IF(AND(H60&lt;50,O60="Walzen/Mulchen mit Leguminosen ab 50 %"),"Leguminosenanteil oder Bodenbearbeitung überprüfen!",IF(AND(H60&gt;=50,O60="Walzen/Mulchen/Mähen"),"Leguminosenanteil oder Bodenbearbeitung überprüfen!",IF(AND(H60&gt;=50,O60="Umbruch mit Leguminosen &lt; 50 %"),"Leguminosenanteil oder Bodenbearbeitung überprüfen!",IF(AND(H60&lt;50,O60="Umbruch mit Leguminosen ab 50 %"),"Leguminosenanteil oder Bodenbearbeitung überprüfen!",SUM(INDEX(Bodenbearbeitung!B:B,MATCH('N-Berechnungsverfahren'!O60,Bodenbearbeitung!A:A,0)),INDEX(Bodenbearbeitung!B:B,MATCH('N-Berechnungsverfahren'!P60,Bodenbearbeitung!A:A,0))))))))))))))</f>
        <v/>
      </c>
      <c r="R60" s="109" t="str">
        <f t="shared" si="2"/>
        <v/>
      </c>
    </row>
    <row r="61" spans="1:18" x14ac:dyDescent="0.25">
      <c r="A61" s="108">
        <v>55</v>
      </c>
      <c r="B61" s="58" t="str">
        <f>IF(Flächenverzeichnis!A66="","",Flächenverzeichnis!A66)</f>
        <v/>
      </c>
      <c r="C61" s="59"/>
      <c r="D61" s="58" t="str">
        <f>IF(B61="","",IF(C61="","Zielertrag auswählen!",IF(C61="Traubenertrag:","Zielertrag auswählen!",INDEX('N-Grundbedarf'!B:B,MATCH(C61,'N-Grundbedarf'!A:A,0)))))</f>
        <v/>
      </c>
      <c r="E61" s="59"/>
      <c r="F61" s="58" t="str">
        <f t="shared" si="0"/>
        <v/>
      </c>
      <c r="G61" s="59"/>
      <c r="H61" s="86"/>
      <c r="I61" s="89"/>
      <c r="J61" s="90"/>
      <c r="K61" s="88" t="str">
        <f>IF(B61="","",IF(OR(G61="",I61="",AND(G61="",I61="")),"Begrünung überprüfen!",IF(OR(H61="",J61="",AND(H61="",J61="")),"Leguminosenanteil überprüfen!",IF(AND(AND(G61="keine Begrünung",H61=0),AND(I61="keine Begrünung",J61=0)),0,IF(OR(AND(G61="",H61&gt;0),AND(I61="",J61&gt;0)),"Begrünung überprüfen!",IF(OR(AND(G61="keine Begrünung",H61&gt;0),AND(I61="keine Begrünung",J61&gt;0)),"Leguminosenanteil überprüfen!",IF(OR(AND(G61="Begrünung ohne Leguminosen",H61&gt;0),AND(I61="Begrünung ohne Leguminosen",J61&gt;0)),"Leguminosenanteil überprüfen!",IF(OR(AND(G61="Begrünung mit Leguminosen",H61&lt;=0),AND(I61="Begrünung mit Leguminosen",J61&lt;=0)),"Leguminosenanteil überprüfen!",IF(OR(G61="Begrünung ohne Leguminosen",I61="Begrünung ohne Leguminosen",G61="Begrünung mit Leguminosen",I61="Begrünung mit Leguminosen"),SUM(INDEX(Begrünung!C:C,MATCH('N-Berechnungsverfahren'!H61,Begrünung!A:A,0)),INDEX(Begrünung!C:C,MATCH('N-Berechnungsverfahren'!J61,Begrünung!A:A,0)),0))))))))))</f>
        <v/>
      </c>
      <c r="L61" s="59"/>
      <c r="M61" s="59"/>
      <c r="N61" s="58" t="str">
        <f t="shared" si="1"/>
        <v/>
      </c>
      <c r="O61" s="59"/>
      <c r="P61" s="89"/>
      <c r="Q61" s="58" t="str">
        <f>IF(B61="","",IF(OR(K61="Begrünung überprüfen!",K61="Leguminosenanteil überprüfen!"),"Begrünung überprüfen!",IF(OR(P61="",O61="",AND(P61="",O61="")),"Bodenbearbeitung auswählen!",IF(AND(J61&lt;50,P61="Walzen/Mulchen mit Leguminosen ab 50 %"),"Leguminosenanteil oder Bodenbearbeitung überprüfen!",IF(AND(J61&gt;=50,P61="Walzen/Mulchen/Mähen"),"Leguminosenanteil oder Bodenbearbeitung überprüfen!",IF(AND(J61&gt;=50,P61="Umbruch mit Leguminosen &lt; 50 %"),"Leguminosenanteil oder Bodenbearbeitung überprüfen!",IF(AND(J61&lt;50,P61="Umbruch mit Leguminosen ab 50 %"),"Leguminosenanteil oder Bodenbearbeitung überprüfen!",IF(AND(H61&lt;50,O61="Walzen/Mulchen mit Leguminosen ab 50 %"),"Leguminosenanteil oder Bodenbearbeitung überprüfen!",IF(AND(H61&gt;=50,O61="Walzen/Mulchen/Mähen"),"Leguminosenanteil oder Bodenbearbeitung überprüfen!",IF(AND(H61&gt;=50,O61="Umbruch mit Leguminosen &lt; 50 %"),"Leguminosenanteil oder Bodenbearbeitung überprüfen!",IF(AND(H61&lt;50,O61="Umbruch mit Leguminosen ab 50 %"),"Leguminosenanteil oder Bodenbearbeitung überprüfen!",SUM(INDEX(Bodenbearbeitung!B:B,MATCH('N-Berechnungsverfahren'!O61,Bodenbearbeitung!A:A,0)),INDEX(Bodenbearbeitung!B:B,MATCH('N-Berechnungsverfahren'!P61,Bodenbearbeitung!A:A,0))))))))))))))</f>
        <v/>
      </c>
      <c r="R61" s="109" t="str">
        <f t="shared" si="2"/>
        <v/>
      </c>
    </row>
    <row r="62" spans="1:18" x14ac:dyDescent="0.25">
      <c r="A62" s="108">
        <v>56</v>
      </c>
      <c r="B62" s="58" t="str">
        <f>IF(Flächenverzeichnis!A67="","",Flächenverzeichnis!A67)</f>
        <v/>
      </c>
      <c r="C62" s="59"/>
      <c r="D62" s="58" t="str">
        <f>IF(B62="","",IF(C62="","Zielertrag auswählen!",IF(C62="Traubenertrag:","Zielertrag auswählen!",INDEX('N-Grundbedarf'!B:B,MATCH(C62,'N-Grundbedarf'!A:A,0)))))</f>
        <v/>
      </c>
      <c r="E62" s="59"/>
      <c r="F62" s="58" t="str">
        <f t="shared" si="0"/>
        <v/>
      </c>
      <c r="G62" s="59"/>
      <c r="H62" s="86"/>
      <c r="I62" s="89"/>
      <c r="J62" s="90"/>
      <c r="K62" s="88" t="str">
        <f>IF(B62="","",IF(OR(G62="",I62="",AND(G62="",I62="")),"Begrünung überprüfen!",IF(OR(H62="",J62="",AND(H62="",J62="")),"Leguminosenanteil überprüfen!",IF(AND(AND(G62="keine Begrünung",H62=0),AND(I62="keine Begrünung",J62=0)),0,IF(OR(AND(G62="",H62&gt;0),AND(I62="",J62&gt;0)),"Begrünung überprüfen!",IF(OR(AND(G62="keine Begrünung",H62&gt;0),AND(I62="keine Begrünung",J62&gt;0)),"Leguminosenanteil überprüfen!",IF(OR(AND(G62="Begrünung ohne Leguminosen",H62&gt;0),AND(I62="Begrünung ohne Leguminosen",J62&gt;0)),"Leguminosenanteil überprüfen!",IF(OR(AND(G62="Begrünung mit Leguminosen",H62&lt;=0),AND(I62="Begrünung mit Leguminosen",J62&lt;=0)),"Leguminosenanteil überprüfen!",IF(OR(G62="Begrünung ohne Leguminosen",I62="Begrünung ohne Leguminosen",G62="Begrünung mit Leguminosen",I62="Begrünung mit Leguminosen"),SUM(INDEX(Begrünung!C:C,MATCH('N-Berechnungsverfahren'!H62,Begrünung!A:A,0)),INDEX(Begrünung!C:C,MATCH('N-Berechnungsverfahren'!J62,Begrünung!A:A,0)),0))))))))))</f>
        <v/>
      </c>
      <c r="L62" s="59"/>
      <c r="M62" s="59"/>
      <c r="N62" s="58" t="str">
        <f t="shared" si="1"/>
        <v/>
      </c>
      <c r="O62" s="59"/>
      <c r="P62" s="89"/>
      <c r="Q62" s="58" t="str">
        <f>IF(B62="","",IF(OR(K62="Begrünung überprüfen!",K62="Leguminosenanteil überprüfen!"),"Begrünung überprüfen!",IF(OR(P62="",O62="",AND(P62="",O62="")),"Bodenbearbeitung auswählen!",IF(AND(J62&lt;50,P62="Walzen/Mulchen mit Leguminosen ab 50 %"),"Leguminosenanteil oder Bodenbearbeitung überprüfen!",IF(AND(J62&gt;=50,P62="Walzen/Mulchen/Mähen"),"Leguminosenanteil oder Bodenbearbeitung überprüfen!",IF(AND(J62&gt;=50,P62="Umbruch mit Leguminosen &lt; 50 %"),"Leguminosenanteil oder Bodenbearbeitung überprüfen!",IF(AND(J62&lt;50,P62="Umbruch mit Leguminosen ab 50 %"),"Leguminosenanteil oder Bodenbearbeitung überprüfen!",IF(AND(H62&lt;50,O62="Walzen/Mulchen mit Leguminosen ab 50 %"),"Leguminosenanteil oder Bodenbearbeitung überprüfen!",IF(AND(H62&gt;=50,O62="Walzen/Mulchen/Mähen"),"Leguminosenanteil oder Bodenbearbeitung überprüfen!",IF(AND(H62&gt;=50,O62="Umbruch mit Leguminosen &lt; 50 %"),"Leguminosenanteil oder Bodenbearbeitung überprüfen!",IF(AND(H62&lt;50,O62="Umbruch mit Leguminosen ab 50 %"),"Leguminosenanteil oder Bodenbearbeitung überprüfen!",SUM(INDEX(Bodenbearbeitung!B:B,MATCH('N-Berechnungsverfahren'!O62,Bodenbearbeitung!A:A,0)),INDEX(Bodenbearbeitung!B:B,MATCH('N-Berechnungsverfahren'!P62,Bodenbearbeitung!A:A,0))))))))))))))</f>
        <v/>
      </c>
      <c r="R62" s="109" t="str">
        <f t="shared" si="2"/>
        <v/>
      </c>
    </row>
    <row r="63" spans="1:18" x14ac:dyDescent="0.25">
      <c r="A63" s="108">
        <v>57</v>
      </c>
      <c r="B63" s="58" t="str">
        <f>IF(Flächenverzeichnis!A68="","",Flächenverzeichnis!A68)</f>
        <v/>
      </c>
      <c r="C63" s="59"/>
      <c r="D63" s="58" t="str">
        <f>IF(B63="","",IF(C63="","Zielertrag auswählen!",IF(C63="Traubenertrag:","Zielertrag auswählen!",INDEX('N-Grundbedarf'!B:B,MATCH(C63,'N-Grundbedarf'!A:A,0)))))</f>
        <v/>
      </c>
      <c r="E63" s="59"/>
      <c r="F63" s="58" t="str">
        <f t="shared" si="0"/>
        <v/>
      </c>
      <c r="G63" s="59"/>
      <c r="H63" s="86"/>
      <c r="I63" s="89"/>
      <c r="J63" s="90"/>
      <c r="K63" s="88" t="str">
        <f>IF(B63="","",IF(OR(G63="",I63="",AND(G63="",I63="")),"Begrünung überprüfen!",IF(OR(H63="",J63="",AND(H63="",J63="")),"Leguminosenanteil überprüfen!",IF(AND(AND(G63="keine Begrünung",H63=0),AND(I63="keine Begrünung",J63=0)),0,IF(OR(AND(G63="",H63&gt;0),AND(I63="",J63&gt;0)),"Begrünung überprüfen!",IF(OR(AND(G63="keine Begrünung",H63&gt;0),AND(I63="keine Begrünung",J63&gt;0)),"Leguminosenanteil überprüfen!",IF(OR(AND(G63="Begrünung ohne Leguminosen",H63&gt;0),AND(I63="Begrünung ohne Leguminosen",J63&gt;0)),"Leguminosenanteil überprüfen!",IF(OR(AND(G63="Begrünung mit Leguminosen",H63&lt;=0),AND(I63="Begrünung mit Leguminosen",J63&lt;=0)),"Leguminosenanteil überprüfen!",IF(OR(G63="Begrünung ohne Leguminosen",I63="Begrünung ohne Leguminosen",G63="Begrünung mit Leguminosen",I63="Begrünung mit Leguminosen"),SUM(INDEX(Begrünung!C:C,MATCH('N-Berechnungsverfahren'!H63,Begrünung!A:A,0)),INDEX(Begrünung!C:C,MATCH('N-Berechnungsverfahren'!J63,Begrünung!A:A,0)),0))))))))))</f>
        <v/>
      </c>
      <c r="L63" s="59"/>
      <c r="M63" s="59"/>
      <c r="N63" s="58" t="str">
        <f t="shared" si="1"/>
        <v/>
      </c>
      <c r="O63" s="59"/>
      <c r="P63" s="89"/>
      <c r="Q63" s="58" t="str">
        <f>IF(B63="","",IF(OR(K63="Begrünung überprüfen!",K63="Leguminosenanteil überprüfen!"),"Begrünung überprüfen!",IF(OR(P63="",O63="",AND(P63="",O63="")),"Bodenbearbeitung auswählen!",IF(AND(J63&lt;50,P63="Walzen/Mulchen mit Leguminosen ab 50 %"),"Leguminosenanteil oder Bodenbearbeitung überprüfen!",IF(AND(J63&gt;=50,P63="Walzen/Mulchen/Mähen"),"Leguminosenanteil oder Bodenbearbeitung überprüfen!",IF(AND(J63&gt;=50,P63="Umbruch mit Leguminosen &lt; 50 %"),"Leguminosenanteil oder Bodenbearbeitung überprüfen!",IF(AND(J63&lt;50,P63="Umbruch mit Leguminosen ab 50 %"),"Leguminosenanteil oder Bodenbearbeitung überprüfen!",IF(AND(H63&lt;50,O63="Walzen/Mulchen mit Leguminosen ab 50 %"),"Leguminosenanteil oder Bodenbearbeitung überprüfen!",IF(AND(H63&gt;=50,O63="Walzen/Mulchen/Mähen"),"Leguminosenanteil oder Bodenbearbeitung überprüfen!",IF(AND(H63&gt;=50,O63="Umbruch mit Leguminosen &lt; 50 %"),"Leguminosenanteil oder Bodenbearbeitung überprüfen!",IF(AND(H63&lt;50,O63="Umbruch mit Leguminosen ab 50 %"),"Leguminosenanteil oder Bodenbearbeitung überprüfen!",SUM(INDEX(Bodenbearbeitung!B:B,MATCH('N-Berechnungsverfahren'!O63,Bodenbearbeitung!A:A,0)),INDEX(Bodenbearbeitung!B:B,MATCH('N-Berechnungsverfahren'!P63,Bodenbearbeitung!A:A,0))))))))))))))</f>
        <v/>
      </c>
      <c r="R63" s="109" t="str">
        <f t="shared" si="2"/>
        <v/>
      </c>
    </row>
    <row r="64" spans="1:18" x14ac:dyDescent="0.25">
      <c r="A64" s="108">
        <v>58</v>
      </c>
      <c r="B64" s="58" t="str">
        <f>IF(Flächenverzeichnis!A69="","",Flächenverzeichnis!A69)</f>
        <v/>
      </c>
      <c r="C64" s="59"/>
      <c r="D64" s="58" t="str">
        <f>IF(B64="","",IF(C64="","Zielertrag auswählen!",IF(C64="Traubenertrag:","Zielertrag auswählen!",INDEX('N-Grundbedarf'!B:B,MATCH(C64,'N-Grundbedarf'!A:A,0)))))</f>
        <v/>
      </c>
      <c r="E64" s="59"/>
      <c r="F64" s="58" t="str">
        <f t="shared" si="0"/>
        <v/>
      </c>
      <c r="G64" s="59"/>
      <c r="H64" s="86"/>
      <c r="I64" s="89"/>
      <c r="J64" s="90"/>
      <c r="K64" s="88" t="str">
        <f>IF(B64="","",IF(OR(G64="",I64="",AND(G64="",I64="")),"Begrünung überprüfen!",IF(OR(H64="",J64="",AND(H64="",J64="")),"Leguminosenanteil überprüfen!",IF(AND(AND(G64="keine Begrünung",H64=0),AND(I64="keine Begrünung",J64=0)),0,IF(OR(AND(G64="",H64&gt;0),AND(I64="",J64&gt;0)),"Begrünung überprüfen!",IF(OR(AND(G64="keine Begrünung",H64&gt;0),AND(I64="keine Begrünung",J64&gt;0)),"Leguminosenanteil überprüfen!",IF(OR(AND(G64="Begrünung ohne Leguminosen",H64&gt;0),AND(I64="Begrünung ohne Leguminosen",J64&gt;0)),"Leguminosenanteil überprüfen!",IF(OR(AND(G64="Begrünung mit Leguminosen",H64&lt;=0),AND(I64="Begrünung mit Leguminosen",J64&lt;=0)),"Leguminosenanteil überprüfen!",IF(OR(G64="Begrünung ohne Leguminosen",I64="Begrünung ohne Leguminosen",G64="Begrünung mit Leguminosen",I64="Begrünung mit Leguminosen"),SUM(INDEX(Begrünung!C:C,MATCH('N-Berechnungsverfahren'!H64,Begrünung!A:A,0)),INDEX(Begrünung!C:C,MATCH('N-Berechnungsverfahren'!J64,Begrünung!A:A,0)),0))))))))))</f>
        <v/>
      </c>
      <c r="L64" s="59"/>
      <c r="M64" s="59"/>
      <c r="N64" s="58" t="str">
        <f t="shared" si="1"/>
        <v/>
      </c>
      <c r="O64" s="59"/>
      <c r="P64" s="89"/>
      <c r="Q64" s="58" t="str">
        <f>IF(B64="","",IF(OR(K64="Begrünung überprüfen!",K64="Leguminosenanteil überprüfen!"),"Begrünung überprüfen!",IF(OR(P64="",O64="",AND(P64="",O64="")),"Bodenbearbeitung auswählen!",IF(AND(J64&lt;50,P64="Walzen/Mulchen mit Leguminosen ab 50 %"),"Leguminosenanteil oder Bodenbearbeitung überprüfen!",IF(AND(J64&gt;=50,P64="Walzen/Mulchen/Mähen"),"Leguminosenanteil oder Bodenbearbeitung überprüfen!",IF(AND(J64&gt;=50,P64="Umbruch mit Leguminosen &lt; 50 %"),"Leguminosenanteil oder Bodenbearbeitung überprüfen!",IF(AND(J64&lt;50,P64="Umbruch mit Leguminosen ab 50 %"),"Leguminosenanteil oder Bodenbearbeitung überprüfen!",IF(AND(H64&lt;50,O64="Walzen/Mulchen mit Leguminosen ab 50 %"),"Leguminosenanteil oder Bodenbearbeitung überprüfen!",IF(AND(H64&gt;=50,O64="Walzen/Mulchen/Mähen"),"Leguminosenanteil oder Bodenbearbeitung überprüfen!",IF(AND(H64&gt;=50,O64="Umbruch mit Leguminosen &lt; 50 %"),"Leguminosenanteil oder Bodenbearbeitung überprüfen!",IF(AND(H64&lt;50,O64="Umbruch mit Leguminosen ab 50 %"),"Leguminosenanteil oder Bodenbearbeitung überprüfen!",SUM(INDEX(Bodenbearbeitung!B:B,MATCH('N-Berechnungsverfahren'!O64,Bodenbearbeitung!A:A,0)),INDEX(Bodenbearbeitung!B:B,MATCH('N-Berechnungsverfahren'!P64,Bodenbearbeitung!A:A,0))))))))))))))</f>
        <v/>
      </c>
      <c r="R64" s="109" t="str">
        <f t="shared" si="2"/>
        <v/>
      </c>
    </row>
    <row r="65" spans="1:18" x14ac:dyDescent="0.25">
      <c r="A65" s="108">
        <v>59</v>
      </c>
      <c r="B65" s="58" t="str">
        <f>IF(Flächenverzeichnis!A70="","",Flächenverzeichnis!A70)</f>
        <v/>
      </c>
      <c r="C65" s="59"/>
      <c r="D65" s="58" t="str">
        <f>IF(B65="","",IF(C65="","Zielertrag auswählen!",IF(C65="Traubenertrag:","Zielertrag auswählen!",INDEX('N-Grundbedarf'!B:B,MATCH(C65,'N-Grundbedarf'!A:A,0)))))</f>
        <v/>
      </c>
      <c r="E65" s="59"/>
      <c r="F65" s="58" t="str">
        <f t="shared" si="0"/>
        <v/>
      </c>
      <c r="G65" s="59"/>
      <c r="H65" s="86"/>
      <c r="I65" s="89"/>
      <c r="J65" s="90"/>
      <c r="K65" s="88" t="str">
        <f>IF(B65="","",IF(OR(G65="",I65="",AND(G65="",I65="")),"Begrünung überprüfen!",IF(OR(H65="",J65="",AND(H65="",J65="")),"Leguminosenanteil überprüfen!",IF(AND(AND(G65="keine Begrünung",H65=0),AND(I65="keine Begrünung",J65=0)),0,IF(OR(AND(G65="",H65&gt;0),AND(I65="",J65&gt;0)),"Begrünung überprüfen!",IF(OR(AND(G65="keine Begrünung",H65&gt;0),AND(I65="keine Begrünung",J65&gt;0)),"Leguminosenanteil überprüfen!",IF(OR(AND(G65="Begrünung ohne Leguminosen",H65&gt;0),AND(I65="Begrünung ohne Leguminosen",J65&gt;0)),"Leguminosenanteil überprüfen!",IF(OR(AND(G65="Begrünung mit Leguminosen",H65&lt;=0),AND(I65="Begrünung mit Leguminosen",J65&lt;=0)),"Leguminosenanteil überprüfen!",IF(OR(G65="Begrünung ohne Leguminosen",I65="Begrünung ohne Leguminosen",G65="Begrünung mit Leguminosen",I65="Begrünung mit Leguminosen"),SUM(INDEX(Begrünung!C:C,MATCH('N-Berechnungsverfahren'!H65,Begrünung!A:A,0)),INDEX(Begrünung!C:C,MATCH('N-Berechnungsverfahren'!J65,Begrünung!A:A,0)),0))))))))))</f>
        <v/>
      </c>
      <c r="L65" s="59"/>
      <c r="M65" s="59"/>
      <c r="N65" s="58" t="str">
        <f t="shared" si="1"/>
        <v/>
      </c>
      <c r="O65" s="59"/>
      <c r="P65" s="89"/>
      <c r="Q65" s="58" t="str">
        <f>IF(B65="","",IF(OR(K65="Begrünung überprüfen!",K65="Leguminosenanteil überprüfen!"),"Begrünung überprüfen!",IF(OR(P65="",O65="",AND(P65="",O65="")),"Bodenbearbeitung auswählen!",IF(AND(J65&lt;50,P65="Walzen/Mulchen mit Leguminosen ab 50 %"),"Leguminosenanteil oder Bodenbearbeitung überprüfen!",IF(AND(J65&gt;=50,P65="Walzen/Mulchen/Mähen"),"Leguminosenanteil oder Bodenbearbeitung überprüfen!",IF(AND(J65&gt;=50,P65="Umbruch mit Leguminosen &lt; 50 %"),"Leguminosenanteil oder Bodenbearbeitung überprüfen!",IF(AND(J65&lt;50,P65="Umbruch mit Leguminosen ab 50 %"),"Leguminosenanteil oder Bodenbearbeitung überprüfen!",IF(AND(H65&lt;50,O65="Walzen/Mulchen mit Leguminosen ab 50 %"),"Leguminosenanteil oder Bodenbearbeitung überprüfen!",IF(AND(H65&gt;=50,O65="Walzen/Mulchen/Mähen"),"Leguminosenanteil oder Bodenbearbeitung überprüfen!",IF(AND(H65&gt;=50,O65="Umbruch mit Leguminosen &lt; 50 %"),"Leguminosenanteil oder Bodenbearbeitung überprüfen!",IF(AND(H65&lt;50,O65="Umbruch mit Leguminosen ab 50 %"),"Leguminosenanteil oder Bodenbearbeitung überprüfen!",SUM(INDEX(Bodenbearbeitung!B:B,MATCH('N-Berechnungsverfahren'!O65,Bodenbearbeitung!A:A,0)),INDEX(Bodenbearbeitung!B:B,MATCH('N-Berechnungsverfahren'!P65,Bodenbearbeitung!A:A,0))))))))))))))</f>
        <v/>
      </c>
      <c r="R65" s="109" t="str">
        <f t="shared" si="2"/>
        <v/>
      </c>
    </row>
    <row r="66" spans="1:18" x14ac:dyDescent="0.25">
      <c r="A66" s="108">
        <v>60</v>
      </c>
      <c r="B66" s="58" t="str">
        <f>IF(Flächenverzeichnis!A71="","",Flächenverzeichnis!A71)</f>
        <v/>
      </c>
      <c r="C66" s="59"/>
      <c r="D66" s="58" t="str">
        <f>IF(B66="","",IF(C66="","Zielertrag auswählen!",IF(C66="Traubenertrag:","Zielertrag auswählen!",INDEX('N-Grundbedarf'!B:B,MATCH(C66,'N-Grundbedarf'!A:A,0)))))</f>
        <v/>
      </c>
      <c r="E66" s="59"/>
      <c r="F66" s="58" t="str">
        <f t="shared" si="0"/>
        <v/>
      </c>
      <c r="G66" s="59"/>
      <c r="H66" s="86"/>
      <c r="I66" s="89"/>
      <c r="J66" s="90"/>
      <c r="K66" s="88" t="str">
        <f>IF(B66="","",IF(OR(G66="",I66="",AND(G66="",I66="")),"Begrünung überprüfen!",IF(OR(H66="",J66="",AND(H66="",J66="")),"Leguminosenanteil überprüfen!",IF(AND(AND(G66="keine Begrünung",H66=0),AND(I66="keine Begrünung",J66=0)),0,IF(OR(AND(G66="",H66&gt;0),AND(I66="",J66&gt;0)),"Begrünung überprüfen!",IF(OR(AND(G66="keine Begrünung",H66&gt;0),AND(I66="keine Begrünung",J66&gt;0)),"Leguminosenanteil überprüfen!",IF(OR(AND(G66="Begrünung ohne Leguminosen",H66&gt;0),AND(I66="Begrünung ohne Leguminosen",J66&gt;0)),"Leguminosenanteil überprüfen!",IF(OR(AND(G66="Begrünung mit Leguminosen",H66&lt;=0),AND(I66="Begrünung mit Leguminosen",J66&lt;=0)),"Leguminosenanteil überprüfen!",IF(OR(G66="Begrünung ohne Leguminosen",I66="Begrünung ohne Leguminosen",G66="Begrünung mit Leguminosen",I66="Begrünung mit Leguminosen"),SUM(INDEX(Begrünung!C:C,MATCH('N-Berechnungsverfahren'!H66,Begrünung!A:A,0)),INDEX(Begrünung!C:C,MATCH('N-Berechnungsverfahren'!J66,Begrünung!A:A,0)),0))))))))))</f>
        <v/>
      </c>
      <c r="L66" s="59"/>
      <c r="M66" s="59"/>
      <c r="N66" s="58" t="str">
        <f t="shared" si="1"/>
        <v/>
      </c>
      <c r="O66" s="59"/>
      <c r="P66" s="89"/>
      <c r="Q66" s="58" t="str">
        <f>IF(B66="","",IF(OR(K66="Begrünung überprüfen!",K66="Leguminosenanteil überprüfen!"),"Begrünung überprüfen!",IF(OR(P66="",O66="",AND(P66="",O66="")),"Bodenbearbeitung auswählen!",IF(AND(J66&lt;50,P66="Walzen/Mulchen mit Leguminosen ab 50 %"),"Leguminosenanteil oder Bodenbearbeitung überprüfen!",IF(AND(J66&gt;=50,P66="Walzen/Mulchen/Mähen"),"Leguminosenanteil oder Bodenbearbeitung überprüfen!",IF(AND(J66&gt;=50,P66="Umbruch mit Leguminosen &lt; 50 %"),"Leguminosenanteil oder Bodenbearbeitung überprüfen!",IF(AND(J66&lt;50,P66="Umbruch mit Leguminosen ab 50 %"),"Leguminosenanteil oder Bodenbearbeitung überprüfen!",IF(AND(H66&lt;50,O66="Walzen/Mulchen mit Leguminosen ab 50 %"),"Leguminosenanteil oder Bodenbearbeitung überprüfen!",IF(AND(H66&gt;=50,O66="Walzen/Mulchen/Mähen"),"Leguminosenanteil oder Bodenbearbeitung überprüfen!",IF(AND(H66&gt;=50,O66="Umbruch mit Leguminosen &lt; 50 %"),"Leguminosenanteil oder Bodenbearbeitung überprüfen!",IF(AND(H66&lt;50,O66="Umbruch mit Leguminosen ab 50 %"),"Leguminosenanteil oder Bodenbearbeitung überprüfen!",SUM(INDEX(Bodenbearbeitung!B:B,MATCH('N-Berechnungsverfahren'!O66,Bodenbearbeitung!A:A,0)),INDEX(Bodenbearbeitung!B:B,MATCH('N-Berechnungsverfahren'!P66,Bodenbearbeitung!A:A,0))))))))))))))</f>
        <v/>
      </c>
      <c r="R66" s="109" t="str">
        <f t="shared" si="2"/>
        <v/>
      </c>
    </row>
    <row r="67" spans="1:18" x14ac:dyDescent="0.25">
      <c r="A67" s="108">
        <v>61</v>
      </c>
      <c r="B67" s="58" t="str">
        <f>IF(Flächenverzeichnis!A72="","",Flächenverzeichnis!A72)</f>
        <v/>
      </c>
      <c r="C67" s="59"/>
      <c r="D67" s="58" t="str">
        <f>IF(B67="","",IF(C67="","Zielertrag auswählen!",IF(C67="Traubenertrag:","Zielertrag auswählen!",INDEX('N-Grundbedarf'!B:B,MATCH(C67,'N-Grundbedarf'!A:A,0)))))</f>
        <v/>
      </c>
      <c r="E67" s="59"/>
      <c r="F67" s="58" t="str">
        <f t="shared" si="0"/>
        <v/>
      </c>
      <c r="G67" s="59"/>
      <c r="H67" s="86"/>
      <c r="I67" s="89"/>
      <c r="J67" s="90"/>
      <c r="K67" s="88" t="str">
        <f>IF(B67="","",IF(OR(G67="",I67="",AND(G67="",I67="")),"Begrünung überprüfen!",IF(OR(H67="",J67="",AND(H67="",J67="")),"Leguminosenanteil überprüfen!",IF(AND(AND(G67="keine Begrünung",H67=0),AND(I67="keine Begrünung",J67=0)),0,IF(OR(AND(G67="",H67&gt;0),AND(I67="",J67&gt;0)),"Begrünung überprüfen!",IF(OR(AND(G67="keine Begrünung",H67&gt;0),AND(I67="keine Begrünung",J67&gt;0)),"Leguminosenanteil überprüfen!",IF(OR(AND(G67="Begrünung ohne Leguminosen",H67&gt;0),AND(I67="Begrünung ohne Leguminosen",J67&gt;0)),"Leguminosenanteil überprüfen!",IF(OR(AND(G67="Begrünung mit Leguminosen",H67&lt;=0),AND(I67="Begrünung mit Leguminosen",J67&lt;=0)),"Leguminosenanteil überprüfen!",IF(OR(G67="Begrünung ohne Leguminosen",I67="Begrünung ohne Leguminosen",G67="Begrünung mit Leguminosen",I67="Begrünung mit Leguminosen"),SUM(INDEX(Begrünung!C:C,MATCH('N-Berechnungsverfahren'!H67,Begrünung!A:A,0)),INDEX(Begrünung!C:C,MATCH('N-Berechnungsverfahren'!J67,Begrünung!A:A,0)),0))))))))))</f>
        <v/>
      </c>
      <c r="L67" s="59"/>
      <c r="M67" s="59"/>
      <c r="N67" s="58" t="str">
        <f t="shared" si="1"/>
        <v/>
      </c>
      <c r="O67" s="59"/>
      <c r="P67" s="89"/>
      <c r="Q67" s="58" t="str">
        <f>IF(B67="","",IF(OR(K67="Begrünung überprüfen!",K67="Leguminosenanteil überprüfen!"),"Begrünung überprüfen!",IF(OR(P67="",O67="",AND(P67="",O67="")),"Bodenbearbeitung auswählen!",IF(AND(J67&lt;50,P67="Walzen/Mulchen mit Leguminosen ab 50 %"),"Leguminosenanteil oder Bodenbearbeitung überprüfen!",IF(AND(J67&gt;=50,P67="Walzen/Mulchen/Mähen"),"Leguminosenanteil oder Bodenbearbeitung überprüfen!",IF(AND(J67&gt;=50,P67="Umbruch mit Leguminosen &lt; 50 %"),"Leguminosenanteil oder Bodenbearbeitung überprüfen!",IF(AND(J67&lt;50,P67="Umbruch mit Leguminosen ab 50 %"),"Leguminosenanteil oder Bodenbearbeitung überprüfen!",IF(AND(H67&lt;50,O67="Walzen/Mulchen mit Leguminosen ab 50 %"),"Leguminosenanteil oder Bodenbearbeitung überprüfen!",IF(AND(H67&gt;=50,O67="Walzen/Mulchen/Mähen"),"Leguminosenanteil oder Bodenbearbeitung überprüfen!",IF(AND(H67&gt;=50,O67="Umbruch mit Leguminosen &lt; 50 %"),"Leguminosenanteil oder Bodenbearbeitung überprüfen!",IF(AND(H67&lt;50,O67="Umbruch mit Leguminosen ab 50 %"),"Leguminosenanteil oder Bodenbearbeitung überprüfen!",SUM(INDEX(Bodenbearbeitung!B:B,MATCH('N-Berechnungsverfahren'!O67,Bodenbearbeitung!A:A,0)),INDEX(Bodenbearbeitung!B:B,MATCH('N-Berechnungsverfahren'!P67,Bodenbearbeitung!A:A,0))))))))))))))</f>
        <v/>
      </c>
      <c r="R67" s="109" t="str">
        <f t="shared" si="2"/>
        <v/>
      </c>
    </row>
    <row r="68" spans="1:18" x14ac:dyDescent="0.25">
      <c r="A68" s="108">
        <v>62</v>
      </c>
      <c r="B68" s="58" t="str">
        <f>IF(Flächenverzeichnis!A73="","",Flächenverzeichnis!A73)</f>
        <v/>
      </c>
      <c r="C68" s="59"/>
      <c r="D68" s="58" t="str">
        <f>IF(B68="","",IF(C68="","Zielertrag auswählen!",IF(C68="Traubenertrag:","Zielertrag auswählen!",INDEX('N-Grundbedarf'!B:B,MATCH(C68,'N-Grundbedarf'!A:A,0)))))</f>
        <v/>
      </c>
      <c r="E68" s="59"/>
      <c r="F68" s="58" t="str">
        <f t="shared" si="0"/>
        <v/>
      </c>
      <c r="G68" s="59"/>
      <c r="H68" s="86"/>
      <c r="I68" s="89"/>
      <c r="J68" s="90"/>
      <c r="K68" s="88" t="str">
        <f>IF(B68="","",IF(OR(G68="",I68="",AND(G68="",I68="")),"Begrünung überprüfen!",IF(OR(H68="",J68="",AND(H68="",J68="")),"Leguminosenanteil überprüfen!",IF(AND(AND(G68="keine Begrünung",H68=0),AND(I68="keine Begrünung",J68=0)),0,IF(OR(AND(G68="",H68&gt;0),AND(I68="",J68&gt;0)),"Begrünung überprüfen!",IF(OR(AND(G68="keine Begrünung",H68&gt;0),AND(I68="keine Begrünung",J68&gt;0)),"Leguminosenanteil überprüfen!",IF(OR(AND(G68="Begrünung ohne Leguminosen",H68&gt;0),AND(I68="Begrünung ohne Leguminosen",J68&gt;0)),"Leguminosenanteil überprüfen!",IF(OR(AND(G68="Begrünung mit Leguminosen",H68&lt;=0),AND(I68="Begrünung mit Leguminosen",J68&lt;=0)),"Leguminosenanteil überprüfen!",IF(OR(G68="Begrünung ohne Leguminosen",I68="Begrünung ohne Leguminosen",G68="Begrünung mit Leguminosen",I68="Begrünung mit Leguminosen"),SUM(INDEX(Begrünung!C:C,MATCH('N-Berechnungsverfahren'!H68,Begrünung!A:A,0)),INDEX(Begrünung!C:C,MATCH('N-Berechnungsverfahren'!J68,Begrünung!A:A,0)),0))))))))))</f>
        <v/>
      </c>
      <c r="L68" s="59"/>
      <c r="M68" s="59"/>
      <c r="N68" s="58" t="str">
        <f t="shared" si="1"/>
        <v/>
      </c>
      <c r="O68" s="59"/>
      <c r="P68" s="89"/>
      <c r="Q68" s="58" t="str">
        <f>IF(B68="","",IF(OR(K68="Begrünung überprüfen!",K68="Leguminosenanteil überprüfen!"),"Begrünung überprüfen!",IF(OR(P68="",O68="",AND(P68="",O68="")),"Bodenbearbeitung auswählen!",IF(AND(J68&lt;50,P68="Walzen/Mulchen mit Leguminosen ab 50 %"),"Leguminosenanteil oder Bodenbearbeitung überprüfen!",IF(AND(J68&gt;=50,P68="Walzen/Mulchen/Mähen"),"Leguminosenanteil oder Bodenbearbeitung überprüfen!",IF(AND(J68&gt;=50,P68="Umbruch mit Leguminosen &lt; 50 %"),"Leguminosenanteil oder Bodenbearbeitung überprüfen!",IF(AND(J68&lt;50,P68="Umbruch mit Leguminosen ab 50 %"),"Leguminosenanteil oder Bodenbearbeitung überprüfen!",IF(AND(H68&lt;50,O68="Walzen/Mulchen mit Leguminosen ab 50 %"),"Leguminosenanteil oder Bodenbearbeitung überprüfen!",IF(AND(H68&gt;=50,O68="Walzen/Mulchen/Mähen"),"Leguminosenanteil oder Bodenbearbeitung überprüfen!",IF(AND(H68&gt;=50,O68="Umbruch mit Leguminosen &lt; 50 %"),"Leguminosenanteil oder Bodenbearbeitung überprüfen!",IF(AND(H68&lt;50,O68="Umbruch mit Leguminosen ab 50 %"),"Leguminosenanteil oder Bodenbearbeitung überprüfen!",SUM(INDEX(Bodenbearbeitung!B:B,MATCH('N-Berechnungsverfahren'!O68,Bodenbearbeitung!A:A,0)),INDEX(Bodenbearbeitung!B:B,MATCH('N-Berechnungsverfahren'!P68,Bodenbearbeitung!A:A,0))))))))))))))</f>
        <v/>
      </c>
      <c r="R68" s="109" t="str">
        <f t="shared" si="2"/>
        <v/>
      </c>
    </row>
    <row r="69" spans="1:18" x14ac:dyDescent="0.25">
      <c r="A69" s="108">
        <v>63</v>
      </c>
      <c r="B69" s="58" t="str">
        <f>IF(Flächenverzeichnis!A74="","",Flächenverzeichnis!A74)</f>
        <v/>
      </c>
      <c r="C69" s="59"/>
      <c r="D69" s="58" t="str">
        <f>IF(B69="","",IF(C69="","Zielertrag auswählen!",IF(C69="Traubenertrag:","Zielertrag auswählen!",INDEX('N-Grundbedarf'!B:B,MATCH(C69,'N-Grundbedarf'!A:A,0)))))</f>
        <v/>
      </c>
      <c r="E69" s="59"/>
      <c r="F69" s="58" t="str">
        <f t="shared" si="0"/>
        <v/>
      </c>
      <c r="G69" s="59"/>
      <c r="H69" s="86"/>
      <c r="I69" s="89"/>
      <c r="J69" s="90"/>
      <c r="K69" s="88" t="str">
        <f>IF(B69="","",IF(OR(G69="",I69="",AND(G69="",I69="")),"Begrünung überprüfen!",IF(OR(H69="",J69="",AND(H69="",J69="")),"Leguminosenanteil überprüfen!",IF(AND(AND(G69="keine Begrünung",H69=0),AND(I69="keine Begrünung",J69=0)),0,IF(OR(AND(G69="",H69&gt;0),AND(I69="",J69&gt;0)),"Begrünung überprüfen!",IF(OR(AND(G69="keine Begrünung",H69&gt;0),AND(I69="keine Begrünung",J69&gt;0)),"Leguminosenanteil überprüfen!",IF(OR(AND(G69="Begrünung ohne Leguminosen",H69&gt;0),AND(I69="Begrünung ohne Leguminosen",J69&gt;0)),"Leguminosenanteil überprüfen!",IF(OR(AND(G69="Begrünung mit Leguminosen",H69&lt;=0),AND(I69="Begrünung mit Leguminosen",J69&lt;=0)),"Leguminosenanteil überprüfen!",IF(OR(G69="Begrünung ohne Leguminosen",I69="Begrünung ohne Leguminosen",G69="Begrünung mit Leguminosen",I69="Begrünung mit Leguminosen"),SUM(INDEX(Begrünung!C:C,MATCH('N-Berechnungsverfahren'!H69,Begrünung!A:A,0)),INDEX(Begrünung!C:C,MATCH('N-Berechnungsverfahren'!J69,Begrünung!A:A,0)),0))))))))))</f>
        <v/>
      </c>
      <c r="L69" s="59"/>
      <c r="M69" s="59"/>
      <c r="N69" s="58" t="str">
        <f t="shared" si="1"/>
        <v/>
      </c>
      <c r="O69" s="59"/>
      <c r="P69" s="89"/>
      <c r="Q69" s="58" t="str">
        <f>IF(B69="","",IF(OR(K69="Begrünung überprüfen!",K69="Leguminosenanteil überprüfen!"),"Begrünung überprüfen!",IF(OR(P69="",O69="",AND(P69="",O69="")),"Bodenbearbeitung auswählen!",IF(AND(J69&lt;50,P69="Walzen/Mulchen mit Leguminosen ab 50 %"),"Leguminosenanteil oder Bodenbearbeitung überprüfen!",IF(AND(J69&gt;=50,P69="Walzen/Mulchen/Mähen"),"Leguminosenanteil oder Bodenbearbeitung überprüfen!",IF(AND(J69&gt;=50,P69="Umbruch mit Leguminosen &lt; 50 %"),"Leguminosenanteil oder Bodenbearbeitung überprüfen!",IF(AND(J69&lt;50,P69="Umbruch mit Leguminosen ab 50 %"),"Leguminosenanteil oder Bodenbearbeitung überprüfen!",IF(AND(H69&lt;50,O69="Walzen/Mulchen mit Leguminosen ab 50 %"),"Leguminosenanteil oder Bodenbearbeitung überprüfen!",IF(AND(H69&gt;=50,O69="Walzen/Mulchen/Mähen"),"Leguminosenanteil oder Bodenbearbeitung überprüfen!",IF(AND(H69&gt;=50,O69="Umbruch mit Leguminosen &lt; 50 %"),"Leguminosenanteil oder Bodenbearbeitung überprüfen!",IF(AND(H69&lt;50,O69="Umbruch mit Leguminosen ab 50 %"),"Leguminosenanteil oder Bodenbearbeitung überprüfen!",SUM(INDEX(Bodenbearbeitung!B:B,MATCH('N-Berechnungsverfahren'!O69,Bodenbearbeitung!A:A,0)),INDEX(Bodenbearbeitung!B:B,MATCH('N-Berechnungsverfahren'!P69,Bodenbearbeitung!A:A,0))))))))))))))</f>
        <v/>
      </c>
      <c r="R69" s="109" t="str">
        <f t="shared" si="2"/>
        <v/>
      </c>
    </row>
    <row r="70" spans="1:18" x14ac:dyDescent="0.25">
      <c r="A70" s="108">
        <v>64</v>
      </c>
      <c r="B70" s="58" t="str">
        <f>IF(Flächenverzeichnis!A75="","",Flächenverzeichnis!A75)</f>
        <v/>
      </c>
      <c r="C70" s="59"/>
      <c r="D70" s="58" t="str">
        <f>IF(B70="","",IF(C70="","Zielertrag auswählen!",IF(C70="Traubenertrag:","Zielertrag auswählen!",INDEX('N-Grundbedarf'!B:B,MATCH(C70,'N-Grundbedarf'!A:A,0)))))</f>
        <v/>
      </c>
      <c r="E70" s="59"/>
      <c r="F70" s="58" t="str">
        <f t="shared" si="0"/>
        <v/>
      </c>
      <c r="G70" s="59"/>
      <c r="H70" s="86"/>
      <c r="I70" s="89"/>
      <c r="J70" s="90"/>
      <c r="K70" s="88" t="str">
        <f>IF(B70="","",IF(OR(G70="",I70="",AND(G70="",I70="")),"Begrünung überprüfen!",IF(OR(H70="",J70="",AND(H70="",J70="")),"Leguminosenanteil überprüfen!",IF(AND(AND(G70="keine Begrünung",H70=0),AND(I70="keine Begrünung",J70=0)),0,IF(OR(AND(G70="",H70&gt;0),AND(I70="",J70&gt;0)),"Begrünung überprüfen!",IF(OR(AND(G70="keine Begrünung",H70&gt;0),AND(I70="keine Begrünung",J70&gt;0)),"Leguminosenanteil überprüfen!",IF(OR(AND(G70="Begrünung ohne Leguminosen",H70&gt;0),AND(I70="Begrünung ohne Leguminosen",J70&gt;0)),"Leguminosenanteil überprüfen!",IF(OR(AND(G70="Begrünung mit Leguminosen",H70&lt;=0),AND(I70="Begrünung mit Leguminosen",J70&lt;=0)),"Leguminosenanteil überprüfen!",IF(OR(G70="Begrünung ohne Leguminosen",I70="Begrünung ohne Leguminosen",G70="Begrünung mit Leguminosen",I70="Begrünung mit Leguminosen"),SUM(INDEX(Begrünung!C:C,MATCH('N-Berechnungsverfahren'!H70,Begrünung!A:A,0)),INDEX(Begrünung!C:C,MATCH('N-Berechnungsverfahren'!J70,Begrünung!A:A,0)),0))))))))))</f>
        <v/>
      </c>
      <c r="L70" s="59"/>
      <c r="M70" s="59"/>
      <c r="N70" s="58" t="str">
        <f t="shared" si="1"/>
        <v/>
      </c>
      <c r="O70" s="59"/>
      <c r="P70" s="89"/>
      <c r="Q70" s="58" t="str">
        <f>IF(B70="","",IF(OR(K70="Begrünung überprüfen!",K70="Leguminosenanteil überprüfen!"),"Begrünung überprüfen!",IF(OR(P70="",O70="",AND(P70="",O70="")),"Bodenbearbeitung auswählen!",IF(AND(J70&lt;50,P70="Walzen/Mulchen mit Leguminosen ab 50 %"),"Leguminosenanteil oder Bodenbearbeitung überprüfen!",IF(AND(J70&gt;=50,P70="Walzen/Mulchen/Mähen"),"Leguminosenanteil oder Bodenbearbeitung überprüfen!",IF(AND(J70&gt;=50,P70="Umbruch mit Leguminosen &lt; 50 %"),"Leguminosenanteil oder Bodenbearbeitung überprüfen!",IF(AND(J70&lt;50,P70="Umbruch mit Leguminosen ab 50 %"),"Leguminosenanteil oder Bodenbearbeitung überprüfen!",IF(AND(H70&lt;50,O70="Walzen/Mulchen mit Leguminosen ab 50 %"),"Leguminosenanteil oder Bodenbearbeitung überprüfen!",IF(AND(H70&gt;=50,O70="Walzen/Mulchen/Mähen"),"Leguminosenanteil oder Bodenbearbeitung überprüfen!",IF(AND(H70&gt;=50,O70="Umbruch mit Leguminosen &lt; 50 %"),"Leguminosenanteil oder Bodenbearbeitung überprüfen!",IF(AND(H70&lt;50,O70="Umbruch mit Leguminosen ab 50 %"),"Leguminosenanteil oder Bodenbearbeitung überprüfen!",SUM(INDEX(Bodenbearbeitung!B:B,MATCH('N-Berechnungsverfahren'!O70,Bodenbearbeitung!A:A,0)),INDEX(Bodenbearbeitung!B:B,MATCH('N-Berechnungsverfahren'!P70,Bodenbearbeitung!A:A,0))))))))))))))</f>
        <v/>
      </c>
      <c r="R70" s="109" t="str">
        <f t="shared" si="2"/>
        <v/>
      </c>
    </row>
    <row r="71" spans="1:18" x14ac:dyDescent="0.25">
      <c r="A71" s="108">
        <v>65</v>
      </c>
      <c r="B71" s="58" t="str">
        <f>IF(Flächenverzeichnis!A76="","",Flächenverzeichnis!A76)</f>
        <v/>
      </c>
      <c r="C71" s="59"/>
      <c r="D71" s="58" t="str">
        <f>IF(B71="","",IF(C71="","Zielertrag auswählen!",IF(C71="Traubenertrag:","Zielertrag auswählen!",INDEX('N-Grundbedarf'!B:B,MATCH(C71,'N-Grundbedarf'!A:A,0)))))</f>
        <v/>
      </c>
      <c r="E71" s="59"/>
      <c r="F71" s="58" t="str">
        <f t="shared" si="0"/>
        <v/>
      </c>
      <c r="G71" s="59"/>
      <c r="H71" s="86"/>
      <c r="I71" s="89"/>
      <c r="J71" s="90"/>
      <c r="K71" s="88" t="str">
        <f>IF(B71="","",IF(OR(G71="",I71="",AND(G71="",I71="")),"Begrünung überprüfen!",IF(OR(H71="",J71="",AND(H71="",J71="")),"Leguminosenanteil überprüfen!",IF(AND(AND(G71="keine Begrünung",H71=0),AND(I71="keine Begrünung",J71=0)),0,IF(OR(AND(G71="",H71&gt;0),AND(I71="",J71&gt;0)),"Begrünung überprüfen!",IF(OR(AND(G71="keine Begrünung",H71&gt;0),AND(I71="keine Begrünung",J71&gt;0)),"Leguminosenanteil überprüfen!",IF(OR(AND(G71="Begrünung ohne Leguminosen",H71&gt;0),AND(I71="Begrünung ohne Leguminosen",J71&gt;0)),"Leguminosenanteil überprüfen!",IF(OR(AND(G71="Begrünung mit Leguminosen",H71&lt;=0),AND(I71="Begrünung mit Leguminosen",J71&lt;=0)),"Leguminosenanteil überprüfen!",IF(OR(G71="Begrünung ohne Leguminosen",I71="Begrünung ohne Leguminosen",G71="Begrünung mit Leguminosen",I71="Begrünung mit Leguminosen"),SUM(INDEX(Begrünung!C:C,MATCH('N-Berechnungsverfahren'!H71,Begrünung!A:A,0)),INDEX(Begrünung!C:C,MATCH('N-Berechnungsverfahren'!J71,Begrünung!A:A,0)),0))))))))))</f>
        <v/>
      </c>
      <c r="L71" s="59"/>
      <c r="M71" s="59"/>
      <c r="N71" s="58" t="str">
        <f t="shared" si="1"/>
        <v/>
      </c>
      <c r="O71" s="59"/>
      <c r="P71" s="89"/>
      <c r="Q71" s="58" t="str">
        <f>IF(B71="","",IF(OR(K71="Begrünung überprüfen!",K71="Leguminosenanteil überprüfen!"),"Begrünung überprüfen!",IF(OR(P71="",O71="",AND(P71="",O71="")),"Bodenbearbeitung auswählen!",IF(AND(J71&lt;50,P71="Walzen/Mulchen mit Leguminosen ab 50 %"),"Leguminosenanteil oder Bodenbearbeitung überprüfen!",IF(AND(J71&gt;=50,P71="Walzen/Mulchen/Mähen"),"Leguminosenanteil oder Bodenbearbeitung überprüfen!",IF(AND(J71&gt;=50,P71="Umbruch mit Leguminosen &lt; 50 %"),"Leguminosenanteil oder Bodenbearbeitung überprüfen!",IF(AND(J71&lt;50,P71="Umbruch mit Leguminosen ab 50 %"),"Leguminosenanteil oder Bodenbearbeitung überprüfen!",IF(AND(H71&lt;50,O71="Walzen/Mulchen mit Leguminosen ab 50 %"),"Leguminosenanteil oder Bodenbearbeitung überprüfen!",IF(AND(H71&gt;=50,O71="Walzen/Mulchen/Mähen"),"Leguminosenanteil oder Bodenbearbeitung überprüfen!",IF(AND(H71&gt;=50,O71="Umbruch mit Leguminosen &lt; 50 %"),"Leguminosenanteil oder Bodenbearbeitung überprüfen!",IF(AND(H71&lt;50,O71="Umbruch mit Leguminosen ab 50 %"),"Leguminosenanteil oder Bodenbearbeitung überprüfen!",SUM(INDEX(Bodenbearbeitung!B:B,MATCH('N-Berechnungsverfahren'!O71,Bodenbearbeitung!A:A,0)),INDEX(Bodenbearbeitung!B:B,MATCH('N-Berechnungsverfahren'!P71,Bodenbearbeitung!A:A,0))))))))))))))</f>
        <v/>
      </c>
      <c r="R71" s="109" t="str">
        <f t="shared" si="2"/>
        <v/>
      </c>
    </row>
    <row r="72" spans="1:18" x14ac:dyDescent="0.25">
      <c r="A72" s="108">
        <v>66</v>
      </c>
      <c r="B72" s="58" t="str">
        <f>IF(Flächenverzeichnis!A77="","",Flächenverzeichnis!A77)</f>
        <v/>
      </c>
      <c r="C72" s="59"/>
      <c r="D72" s="58" t="str">
        <f>IF(B72="","",IF(C72="","Zielertrag auswählen!",IF(C72="Traubenertrag:","Zielertrag auswählen!",INDEX('N-Grundbedarf'!B:B,MATCH(C72,'N-Grundbedarf'!A:A,0)))))</f>
        <v/>
      </c>
      <c r="E72" s="59"/>
      <c r="F72" s="58" t="str">
        <f t="shared" ref="F72:F203" si="3">IF(D72="","",IF(E72="","Wüchsigkeit auswählen!",IF(E72="schwach",D72+30,IF(E72="ausgeglichen/normal",D72,IF(E72="stark",D72-30,"")))))</f>
        <v/>
      </c>
      <c r="G72" s="59"/>
      <c r="H72" s="86"/>
      <c r="I72" s="89"/>
      <c r="J72" s="90"/>
      <c r="K72" s="88" t="str">
        <f>IF(B72="","",IF(OR(G72="",I72="",AND(G72="",I72="")),"Begrünung überprüfen!",IF(OR(H72="",J72="",AND(H72="",J72="")),"Leguminosenanteil überprüfen!",IF(AND(AND(G72="keine Begrünung",H72=0),AND(I72="keine Begrünung",J72=0)),0,IF(OR(AND(G72="",H72&gt;0),AND(I72="",J72&gt;0)),"Begrünung überprüfen!",IF(OR(AND(G72="keine Begrünung",H72&gt;0),AND(I72="keine Begrünung",J72&gt;0)),"Leguminosenanteil überprüfen!",IF(OR(AND(G72="Begrünung ohne Leguminosen",H72&gt;0),AND(I72="Begrünung ohne Leguminosen",J72&gt;0)),"Leguminosenanteil überprüfen!",IF(OR(AND(G72="Begrünung mit Leguminosen",H72&lt;=0),AND(I72="Begrünung mit Leguminosen",J72&lt;=0)),"Leguminosenanteil überprüfen!",IF(OR(G72="Begrünung ohne Leguminosen",I72="Begrünung ohne Leguminosen",G72="Begrünung mit Leguminosen",I72="Begrünung mit Leguminosen"),SUM(INDEX(Begrünung!C:C,MATCH('N-Berechnungsverfahren'!H72,Begrünung!A:A,0)),INDEX(Begrünung!C:C,MATCH('N-Berechnungsverfahren'!J72,Begrünung!A:A,0)),0))))))))))</f>
        <v/>
      </c>
      <c r="L72" s="59"/>
      <c r="M72" s="59"/>
      <c r="N72" s="58" t="str">
        <f t="shared" ref="N72:N203" si="4">IF(B72="","",IF(L72="","Bodenart auswählen!",IF(M72="","Humusgehalt auswählen!",IF(AND(L72="leichte Böden",M72&lt;1.5),20,IF(AND(L72="leichte Böden",M72&gt;2.5),-40,IF(AND(L72="mittlere bis schwere Böden",M72&lt;1.8),20,IF(AND(L72="mittlere bis schwere Böden",M72&gt;3),-40,IF(AND(L72="steinhaltige Böden",M72&gt;4),-40,IF(AND(L72="extrem steinhaltige Böden",M72&gt;=7),-40,0)))))))))</f>
        <v/>
      </c>
      <c r="O72" s="59"/>
      <c r="P72" s="89"/>
      <c r="Q72" s="58" t="str">
        <f>IF(B72="","",IF(OR(K72="Begrünung überprüfen!",K72="Leguminosenanteil überprüfen!"),"Begrünung überprüfen!",IF(OR(P72="",O72="",AND(P72="",O72="")),"Bodenbearbeitung auswählen!",IF(AND(J72&lt;50,P72="Walzen/Mulchen mit Leguminosen ab 50 %"),"Leguminosenanteil oder Bodenbearbeitung überprüfen!",IF(AND(J72&gt;=50,P72="Walzen/Mulchen/Mähen"),"Leguminosenanteil oder Bodenbearbeitung überprüfen!",IF(AND(J72&gt;=50,P72="Umbruch mit Leguminosen &lt; 50 %"),"Leguminosenanteil oder Bodenbearbeitung überprüfen!",IF(AND(J72&lt;50,P72="Umbruch mit Leguminosen ab 50 %"),"Leguminosenanteil oder Bodenbearbeitung überprüfen!",IF(AND(H72&lt;50,O72="Walzen/Mulchen mit Leguminosen ab 50 %"),"Leguminosenanteil oder Bodenbearbeitung überprüfen!",IF(AND(H72&gt;=50,O72="Walzen/Mulchen/Mähen"),"Leguminosenanteil oder Bodenbearbeitung überprüfen!",IF(AND(H72&gt;=50,O72="Umbruch mit Leguminosen &lt; 50 %"),"Leguminosenanteil oder Bodenbearbeitung überprüfen!",IF(AND(H72&lt;50,O72="Umbruch mit Leguminosen ab 50 %"),"Leguminosenanteil oder Bodenbearbeitung überprüfen!",SUM(INDEX(Bodenbearbeitung!B:B,MATCH('N-Berechnungsverfahren'!O72,Bodenbearbeitung!A:A,0)),INDEX(Bodenbearbeitung!B:B,MATCH('N-Berechnungsverfahren'!P72,Bodenbearbeitung!A:A,0))))))))))))))</f>
        <v/>
      </c>
      <c r="R72" s="109" t="str">
        <f t="shared" ref="R72:R203" si="5">IF(B72="","",IF(OR(D72="Zielertrag auswählen!",F72="Wüchsigkeit auswählen!",N72="Bodenart auswählen!",Q72="Bodenbearbeitung auswählen!",Q72="Leguminosenanteil überprüfen!",Q72="Leguminosenanteil oder Bodenbearbeitung überprüfen!",Q72="Begrünung überprüfen!"),"Düngebedarf nicht ermittelt!",IF(SUM(F72,N72,Q72)&lt;0,0,SUM(F72,N72,Q72))))</f>
        <v/>
      </c>
    </row>
    <row r="73" spans="1:18" x14ac:dyDescent="0.25">
      <c r="A73" s="108">
        <v>67</v>
      </c>
      <c r="B73" s="58" t="str">
        <f>IF(Flächenverzeichnis!A78="","",Flächenverzeichnis!A78)</f>
        <v/>
      </c>
      <c r="C73" s="59"/>
      <c r="D73" s="58" t="str">
        <f>IF(B73="","",IF(C73="","Zielertrag auswählen!",IF(C73="Traubenertrag:","Zielertrag auswählen!",INDEX('N-Grundbedarf'!B:B,MATCH(C73,'N-Grundbedarf'!A:A,0)))))</f>
        <v/>
      </c>
      <c r="E73" s="59"/>
      <c r="F73" s="58" t="str">
        <f t="shared" si="3"/>
        <v/>
      </c>
      <c r="G73" s="59"/>
      <c r="H73" s="86"/>
      <c r="I73" s="89"/>
      <c r="J73" s="90"/>
      <c r="K73" s="88" t="str">
        <f>IF(B73="","",IF(OR(G73="",I73="",AND(G73="",I73="")),"Begrünung überprüfen!",IF(OR(H73="",J73="",AND(H73="",J73="")),"Leguminosenanteil überprüfen!",IF(AND(AND(G73="keine Begrünung",H73=0),AND(I73="keine Begrünung",J73=0)),0,IF(OR(AND(G73="",H73&gt;0),AND(I73="",J73&gt;0)),"Begrünung überprüfen!",IF(OR(AND(G73="keine Begrünung",H73&gt;0),AND(I73="keine Begrünung",J73&gt;0)),"Leguminosenanteil überprüfen!",IF(OR(AND(G73="Begrünung ohne Leguminosen",H73&gt;0),AND(I73="Begrünung ohne Leguminosen",J73&gt;0)),"Leguminosenanteil überprüfen!",IF(OR(AND(G73="Begrünung mit Leguminosen",H73&lt;=0),AND(I73="Begrünung mit Leguminosen",J73&lt;=0)),"Leguminosenanteil überprüfen!",IF(OR(G73="Begrünung ohne Leguminosen",I73="Begrünung ohne Leguminosen",G73="Begrünung mit Leguminosen",I73="Begrünung mit Leguminosen"),SUM(INDEX(Begrünung!C:C,MATCH('N-Berechnungsverfahren'!H73,Begrünung!A:A,0)),INDEX(Begrünung!C:C,MATCH('N-Berechnungsverfahren'!J73,Begrünung!A:A,0)),0))))))))))</f>
        <v/>
      </c>
      <c r="L73" s="59"/>
      <c r="M73" s="59"/>
      <c r="N73" s="58" t="str">
        <f t="shared" si="4"/>
        <v/>
      </c>
      <c r="O73" s="59"/>
      <c r="P73" s="89"/>
      <c r="Q73" s="58" t="str">
        <f>IF(B73="","",IF(OR(K73="Begrünung überprüfen!",K73="Leguminosenanteil überprüfen!"),"Begrünung überprüfen!",IF(OR(P73="",O73="",AND(P73="",O73="")),"Bodenbearbeitung auswählen!",IF(AND(J73&lt;50,P73="Walzen/Mulchen mit Leguminosen ab 50 %"),"Leguminosenanteil oder Bodenbearbeitung überprüfen!",IF(AND(J73&gt;=50,P73="Walzen/Mulchen/Mähen"),"Leguminosenanteil oder Bodenbearbeitung überprüfen!",IF(AND(J73&gt;=50,P73="Umbruch mit Leguminosen &lt; 50 %"),"Leguminosenanteil oder Bodenbearbeitung überprüfen!",IF(AND(J73&lt;50,P73="Umbruch mit Leguminosen ab 50 %"),"Leguminosenanteil oder Bodenbearbeitung überprüfen!",IF(AND(H73&lt;50,O73="Walzen/Mulchen mit Leguminosen ab 50 %"),"Leguminosenanteil oder Bodenbearbeitung überprüfen!",IF(AND(H73&gt;=50,O73="Walzen/Mulchen/Mähen"),"Leguminosenanteil oder Bodenbearbeitung überprüfen!",IF(AND(H73&gt;=50,O73="Umbruch mit Leguminosen &lt; 50 %"),"Leguminosenanteil oder Bodenbearbeitung überprüfen!",IF(AND(H73&lt;50,O73="Umbruch mit Leguminosen ab 50 %"),"Leguminosenanteil oder Bodenbearbeitung überprüfen!",SUM(INDEX(Bodenbearbeitung!B:B,MATCH('N-Berechnungsverfahren'!O73,Bodenbearbeitung!A:A,0)),INDEX(Bodenbearbeitung!B:B,MATCH('N-Berechnungsverfahren'!P73,Bodenbearbeitung!A:A,0))))))))))))))</f>
        <v/>
      </c>
      <c r="R73" s="109" t="str">
        <f t="shared" si="5"/>
        <v/>
      </c>
    </row>
    <row r="74" spans="1:18" x14ac:dyDescent="0.25">
      <c r="A74" s="108">
        <v>68</v>
      </c>
      <c r="B74" s="58" t="str">
        <f>IF(Flächenverzeichnis!A79="","",Flächenverzeichnis!A79)</f>
        <v/>
      </c>
      <c r="C74" s="59"/>
      <c r="D74" s="58" t="str">
        <f>IF(B74="","",IF(C74="","Zielertrag auswählen!",IF(C74="Traubenertrag:","Zielertrag auswählen!",INDEX('N-Grundbedarf'!B:B,MATCH(C74,'N-Grundbedarf'!A:A,0)))))</f>
        <v/>
      </c>
      <c r="E74" s="59"/>
      <c r="F74" s="58" t="str">
        <f t="shared" si="3"/>
        <v/>
      </c>
      <c r="G74" s="59"/>
      <c r="H74" s="86"/>
      <c r="I74" s="89"/>
      <c r="J74" s="90"/>
      <c r="K74" s="88" t="str">
        <f>IF(B74="","",IF(OR(G74="",I74="",AND(G74="",I74="")),"Begrünung überprüfen!",IF(OR(H74="",J74="",AND(H74="",J74="")),"Leguminosenanteil überprüfen!",IF(AND(AND(G74="keine Begrünung",H74=0),AND(I74="keine Begrünung",J74=0)),0,IF(OR(AND(G74="",H74&gt;0),AND(I74="",J74&gt;0)),"Begrünung überprüfen!",IF(OR(AND(G74="keine Begrünung",H74&gt;0),AND(I74="keine Begrünung",J74&gt;0)),"Leguminosenanteil überprüfen!",IF(OR(AND(G74="Begrünung ohne Leguminosen",H74&gt;0),AND(I74="Begrünung ohne Leguminosen",J74&gt;0)),"Leguminosenanteil überprüfen!",IF(OR(AND(G74="Begrünung mit Leguminosen",H74&lt;=0),AND(I74="Begrünung mit Leguminosen",J74&lt;=0)),"Leguminosenanteil überprüfen!",IF(OR(G74="Begrünung ohne Leguminosen",I74="Begrünung ohne Leguminosen",G74="Begrünung mit Leguminosen",I74="Begrünung mit Leguminosen"),SUM(INDEX(Begrünung!C:C,MATCH('N-Berechnungsverfahren'!H74,Begrünung!A:A,0)),INDEX(Begrünung!C:C,MATCH('N-Berechnungsverfahren'!J74,Begrünung!A:A,0)),0))))))))))</f>
        <v/>
      </c>
      <c r="L74" s="59"/>
      <c r="M74" s="59"/>
      <c r="N74" s="58" t="str">
        <f t="shared" si="4"/>
        <v/>
      </c>
      <c r="O74" s="59"/>
      <c r="P74" s="89"/>
      <c r="Q74" s="58" t="str">
        <f>IF(B74="","",IF(OR(K74="Begrünung überprüfen!",K74="Leguminosenanteil überprüfen!"),"Begrünung überprüfen!",IF(OR(P74="",O74="",AND(P74="",O74="")),"Bodenbearbeitung auswählen!",IF(AND(J74&lt;50,P74="Walzen/Mulchen mit Leguminosen ab 50 %"),"Leguminosenanteil oder Bodenbearbeitung überprüfen!",IF(AND(J74&gt;=50,P74="Walzen/Mulchen/Mähen"),"Leguminosenanteil oder Bodenbearbeitung überprüfen!",IF(AND(J74&gt;=50,P74="Umbruch mit Leguminosen &lt; 50 %"),"Leguminosenanteil oder Bodenbearbeitung überprüfen!",IF(AND(J74&lt;50,P74="Umbruch mit Leguminosen ab 50 %"),"Leguminosenanteil oder Bodenbearbeitung überprüfen!",IF(AND(H74&lt;50,O74="Walzen/Mulchen mit Leguminosen ab 50 %"),"Leguminosenanteil oder Bodenbearbeitung überprüfen!",IF(AND(H74&gt;=50,O74="Walzen/Mulchen/Mähen"),"Leguminosenanteil oder Bodenbearbeitung überprüfen!",IF(AND(H74&gt;=50,O74="Umbruch mit Leguminosen &lt; 50 %"),"Leguminosenanteil oder Bodenbearbeitung überprüfen!",IF(AND(H74&lt;50,O74="Umbruch mit Leguminosen ab 50 %"),"Leguminosenanteil oder Bodenbearbeitung überprüfen!",SUM(INDEX(Bodenbearbeitung!B:B,MATCH('N-Berechnungsverfahren'!O74,Bodenbearbeitung!A:A,0)),INDEX(Bodenbearbeitung!B:B,MATCH('N-Berechnungsverfahren'!P74,Bodenbearbeitung!A:A,0))))))))))))))</f>
        <v/>
      </c>
      <c r="R74" s="109" t="str">
        <f t="shared" si="5"/>
        <v/>
      </c>
    </row>
    <row r="75" spans="1:18" x14ac:dyDescent="0.25">
      <c r="A75" s="108">
        <v>69</v>
      </c>
      <c r="B75" s="58" t="str">
        <f>IF(Flächenverzeichnis!A80="","",Flächenverzeichnis!A80)</f>
        <v/>
      </c>
      <c r="C75" s="59"/>
      <c r="D75" s="58" t="str">
        <f>IF(B75="","",IF(C75="","Zielertrag auswählen!",IF(C75="Traubenertrag:","Zielertrag auswählen!",INDEX('N-Grundbedarf'!B:B,MATCH(C75,'N-Grundbedarf'!A:A,0)))))</f>
        <v/>
      </c>
      <c r="E75" s="59"/>
      <c r="F75" s="58" t="str">
        <f t="shared" si="3"/>
        <v/>
      </c>
      <c r="G75" s="59"/>
      <c r="H75" s="86"/>
      <c r="I75" s="89"/>
      <c r="J75" s="90"/>
      <c r="K75" s="88" t="str">
        <f>IF(B75="","",IF(OR(G75="",I75="",AND(G75="",I75="")),"Begrünung überprüfen!",IF(OR(H75="",J75="",AND(H75="",J75="")),"Leguminosenanteil überprüfen!",IF(AND(AND(G75="keine Begrünung",H75=0),AND(I75="keine Begrünung",J75=0)),0,IF(OR(AND(G75="",H75&gt;0),AND(I75="",J75&gt;0)),"Begrünung überprüfen!",IF(OR(AND(G75="keine Begrünung",H75&gt;0),AND(I75="keine Begrünung",J75&gt;0)),"Leguminosenanteil überprüfen!",IF(OR(AND(G75="Begrünung ohne Leguminosen",H75&gt;0),AND(I75="Begrünung ohne Leguminosen",J75&gt;0)),"Leguminosenanteil überprüfen!",IF(OR(AND(G75="Begrünung mit Leguminosen",H75&lt;=0),AND(I75="Begrünung mit Leguminosen",J75&lt;=0)),"Leguminosenanteil überprüfen!",IF(OR(G75="Begrünung ohne Leguminosen",I75="Begrünung ohne Leguminosen",G75="Begrünung mit Leguminosen",I75="Begrünung mit Leguminosen"),SUM(INDEX(Begrünung!C:C,MATCH('N-Berechnungsverfahren'!H75,Begrünung!A:A,0)),INDEX(Begrünung!C:C,MATCH('N-Berechnungsverfahren'!J75,Begrünung!A:A,0)),0))))))))))</f>
        <v/>
      </c>
      <c r="L75" s="59"/>
      <c r="M75" s="59"/>
      <c r="N75" s="58" t="str">
        <f t="shared" si="4"/>
        <v/>
      </c>
      <c r="O75" s="59"/>
      <c r="P75" s="89"/>
      <c r="Q75" s="58" t="str">
        <f>IF(B75="","",IF(OR(K75="Begrünung überprüfen!",K75="Leguminosenanteil überprüfen!"),"Begrünung überprüfen!",IF(OR(P75="",O75="",AND(P75="",O75="")),"Bodenbearbeitung auswählen!",IF(AND(J75&lt;50,P75="Walzen/Mulchen mit Leguminosen ab 50 %"),"Leguminosenanteil oder Bodenbearbeitung überprüfen!",IF(AND(J75&gt;=50,P75="Walzen/Mulchen/Mähen"),"Leguminosenanteil oder Bodenbearbeitung überprüfen!",IF(AND(J75&gt;=50,P75="Umbruch mit Leguminosen &lt; 50 %"),"Leguminosenanteil oder Bodenbearbeitung überprüfen!",IF(AND(J75&lt;50,P75="Umbruch mit Leguminosen ab 50 %"),"Leguminosenanteil oder Bodenbearbeitung überprüfen!",IF(AND(H75&lt;50,O75="Walzen/Mulchen mit Leguminosen ab 50 %"),"Leguminosenanteil oder Bodenbearbeitung überprüfen!",IF(AND(H75&gt;=50,O75="Walzen/Mulchen/Mähen"),"Leguminosenanteil oder Bodenbearbeitung überprüfen!",IF(AND(H75&gt;=50,O75="Umbruch mit Leguminosen &lt; 50 %"),"Leguminosenanteil oder Bodenbearbeitung überprüfen!",IF(AND(H75&lt;50,O75="Umbruch mit Leguminosen ab 50 %"),"Leguminosenanteil oder Bodenbearbeitung überprüfen!",SUM(INDEX(Bodenbearbeitung!B:B,MATCH('N-Berechnungsverfahren'!O75,Bodenbearbeitung!A:A,0)),INDEX(Bodenbearbeitung!B:B,MATCH('N-Berechnungsverfahren'!P75,Bodenbearbeitung!A:A,0))))))))))))))</f>
        <v/>
      </c>
      <c r="R75" s="109" t="str">
        <f t="shared" si="5"/>
        <v/>
      </c>
    </row>
    <row r="76" spans="1:18" x14ac:dyDescent="0.25">
      <c r="A76" s="108">
        <v>70</v>
      </c>
      <c r="B76" s="58" t="str">
        <f>IF(Flächenverzeichnis!A81="","",Flächenverzeichnis!A81)</f>
        <v/>
      </c>
      <c r="C76" s="59"/>
      <c r="D76" s="58" t="str">
        <f>IF(B76="","",IF(C76="","Zielertrag auswählen!",IF(C76="Traubenertrag:","Zielertrag auswählen!",INDEX('N-Grundbedarf'!B:B,MATCH(C76,'N-Grundbedarf'!A:A,0)))))</f>
        <v/>
      </c>
      <c r="E76" s="59"/>
      <c r="F76" s="58" t="str">
        <f t="shared" si="3"/>
        <v/>
      </c>
      <c r="G76" s="59"/>
      <c r="H76" s="86"/>
      <c r="I76" s="89"/>
      <c r="J76" s="90"/>
      <c r="K76" s="88" t="str">
        <f>IF(B76="","",IF(OR(G76="",I76="",AND(G76="",I76="")),"Begrünung überprüfen!",IF(OR(H76="",J76="",AND(H76="",J76="")),"Leguminosenanteil überprüfen!",IF(AND(AND(G76="keine Begrünung",H76=0),AND(I76="keine Begrünung",J76=0)),0,IF(OR(AND(G76="",H76&gt;0),AND(I76="",J76&gt;0)),"Begrünung überprüfen!",IF(OR(AND(G76="keine Begrünung",H76&gt;0),AND(I76="keine Begrünung",J76&gt;0)),"Leguminosenanteil überprüfen!",IF(OR(AND(G76="Begrünung ohne Leguminosen",H76&gt;0),AND(I76="Begrünung ohne Leguminosen",J76&gt;0)),"Leguminosenanteil überprüfen!",IF(OR(AND(G76="Begrünung mit Leguminosen",H76&lt;=0),AND(I76="Begrünung mit Leguminosen",J76&lt;=0)),"Leguminosenanteil überprüfen!",IF(OR(G76="Begrünung ohne Leguminosen",I76="Begrünung ohne Leguminosen",G76="Begrünung mit Leguminosen",I76="Begrünung mit Leguminosen"),SUM(INDEX(Begrünung!C:C,MATCH('N-Berechnungsverfahren'!H76,Begrünung!A:A,0)),INDEX(Begrünung!C:C,MATCH('N-Berechnungsverfahren'!J76,Begrünung!A:A,0)),0))))))))))</f>
        <v/>
      </c>
      <c r="L76" s="59"/>
      <c r="M76" s="59"/>
      <c r="N76" s="58" t="str">
        <f t="shared" si="4"/>
        <v/>
      </c>
      <c r="O76" s="59"/>
      <c r="P76" s="89"/>
      <c r="Q76" s="58" t="str">
        <f>IF(B76="","",IF(OR(K76="Begrünung überprüfen!",K76="Leguminosenanteil überprüfen!"),"Begrünung überprüfen!",IF(OR(P76="",O76="",AND(P76="",O76="")),"Bodenbearbeitung auswählen!",IF(AND(J76&lt;50,P76="Walzen/Mulchen mit Leguminosen ab 50 %"),"Leguminosenanteil oder Bodenbearbeitung überprüfen!",IF(AND(J76&gt;=50,P76="Walzen/Mulchen/Mähen"),"Leguminosenanteil oder Bodenbearbeitung überprüfen!",IF(AND(J76&gt;=50,P76="Umbruch mit Leguminosen &lt; 50 %"),"Leguminosenanteil oder Bodenbearbeitung überprüfen!",IF(AND(J76&lt;50,P76="Umbruch mit Leguminosen ab 50 %"),"Leguminosenanteil oder Bodenbearbeitung überprüfen!",IF(AND(H76&lt;50,O76="Walzen/Mulchen mit Leguminosen ab 50 %"),"Leguminosenanteil oder Bodenbearbeitung überprüfen!",IF(AND(H76&gt;=50,O76="Walzen/Mulchen/Mähen"),"Leguminosenanteil oder Bodenbearbeitung überprüfen!",IF(AND(H76&gt;=50,O76="Umbruch mit Leguminosen &lt; 50 %"),"Leguminosenanteil oder Bodenbearbeitung überprüfen!",IF(AND(H76&lt;50,O76="Umbruch mit Leguminosen ab 50 %"),"Leguminosenanteil oder Bodenbearbeitung überprüfen!",SUM(INDEX(Bodenbearbeitung!B:B,MATCH('N-Berechnungsverfahren'!O76,Bodenbearbeitung!A:A,0)),INDEX(Bodenbearbeitung!B:B,MATCH('N-Berechnungsverfahren'!P76,Bodenbearbeitung!A:A,0))))))))))))))</f>
        <v/>
      </c>
      <c r="R76" s="109" t="str">
        <f t="shared" si="5"/>
        <v/>
      </c>
    </row>
    <row r="77" spans="1:18" x14ac:dyDescent="0.25">
      <c r="A77" s="108">
        <v>71</v>
      </c>
      <c r="B77" s="58" t="str">
        <f>IF(Flächenverzeichnis!A82="","",Flächenverzeichnis!A82)</f>
        <v/>
      </c>
      <c r="C77" s="59"/>
      <c r="D77" s="58" t="str">
        <f>IF(B77="","",IF(C77="","Zielertrag auswählen!",IF(C77="Traubenertrag:","Zielertrag auswählen!",INDEX('N-Grundbedarf'!B:B,MATCH(C77,'N-Grundbedarf'!A:A,0)))))</f>
        <v/>
      </c>
      <c r="E77" s="59"/>
      <c r="F77" s="58" t="str">
        <f t="shared" si="3"/>
        <v/>
      </c>
      <c r="G77" s="59"/>
      <c r="H77" s="86"/>
      <c r="I77" s="89"/>
      <c r="J77" s="90"/>
      <c r="K77" s="88" t="str">
        <f>IF(B77="","",IF(OR(G77="",I77="",AND(G77="",I77="")),"Begrünung überprüfen!",IF(OR(H77="",J77="",AND(H77="",J77="")),"Leguminosenanteil überprüfen!",IF(AND(AND(G77="keine Begrünung",H77=0),AND(I77="keine Begrünung",J77=0)),0,IF(OR(AND(G77="",H77&gt;0),AND(I77="",J77&gt;0)),"Begrünung überprüfen!",IF(OR(AND(G77="keine Begrünung",H77&gt;0),AND(I77="keine Begrünung",J77&gt;0)),"Leguminosenanteil überprüfen!",IF(OR(AND(G77="Begrünung ohne Leguminosen",H77&gt;0),AND(I77="Begrünung ohne Leguminosen",J77&gt;0)),"Leguminosenanteil überprüfen!",IF(OR(AND(G77="Begrünung mit Leguminosen",H77&lt;=0),AND(I77="Begrünung mit Leguminosen",J77&lt;=0)),"Leguminosenanteil überprüfen!",IF(OR(G77="Begrünung ohne Leguminosen",I77="Begrünung ohne Leguminosen",G77="Begrünung mit Leguminosen",I77="Begrünung mit Leguminosen"),SUM(INDEX(Begrünung!C:C,MATCH('N-Berechnungsverfahren'!H77,Begrünung!A:A,0)),INDEX(Begrünung!C:C,MATCH('N-Berechnungsverfahren'!J77,Begrünung!A:A,0)),0))))))))))</f>
        <v/>
      </c>
      <c r="L77" s="59"/>
      <c r="M77" s="59"/>
      <c r="N77" s="58" t="str">
        <f t="shared" si="4"/>
        <v/>
      </c>
      <c r="O77" s="59"/>
      <c r="P77" s="89"/>
      <c r="Q77" s="58" t="str">
        <f>IF(B77="","",IF(OR(K77="Begrünung überprüfen!",K77="Leguminosenanteil überprüfen!"),"Begrünung überprüfen!",IF(OR(P77="",O77="",AND(P77="",O77="")),"Bodenbearbeitung auswählen!",IF(AND(J77&lt;50,P77="Walzen/Mulchen mit Leguminosen ab 50 %"),"Leguminosenanteil oder Bodenbearbeitung überprüfen!",IF(AND(J77&gt;=50,P77="Walzen/Mulchen/Mähen"),"Leguminosenanteil oder Bodenbearbeitung überprüfen!",IF(AND(J77&gt;=50,P77="Umbruch mit Leguminosen &lt; 50 %"),"Leguminosenanteil oder Bodenbearbeitung überprüfen!",IF(AND(J77&lt;50,P77="Umbruch mit Leguminosen ab 50 %"),"Leguminosenanteil oder Bodenbearbeitung überprüfen!",IF(AND(H77&lt;50,O77="Walzen/Mulchen mit Leguminosen ab 50 %"),"Leguminosenanteil oder Bodenbearbeitung überprüfen!",IF(AND(H77&gt;=50,O77="Walzen/Mulchen/Mähen"),"Leguminosenanteil oder Bodenbearbeitung überprüfen!",IF(AND(H77&gt;=50,O77="Umbruch mit Leguminosen &lt; 50 %"),"Leguminosenanteil oder Bodenbearbeitung überprüfen!",IF(AND(H77&lt;50,O77="Umbruch mit Leguminosen ab 50 %"),"Leguminosenanteil oder Bodenbearbeitung überprüfen!",SUM(INDEX(Bodenbearbeitung!B:B,MATCH('N-Berechnungsverfahren'!O77,Bodenbearbeitung!A:A,0)),INDEX(Bodenbearbeitung!B:B,MATCH('N-Berechnungsverfahren'!P77,Bodenbearbeitung!A:A,0))))))))))))))</f>
        <v/>
      </c>
      <c r="R77" s="109" t="str">
        <f t="shared" si="5"/>
        <v/>
      </c>
    </row>
    <row r="78" spans="1:18" x14ac:dyDescent="0.25">
      <c r="A78" s="108">
        <v>72</v>
      </c>
      <c r="B78" s="58" t="str">
        <f>IF(Flächenverzeichnis!A83="","",Flächenverzeichnis!A83)</f>
        <v/>
      </c>
      <c r="C78" s="59"/>
      <c r="D78" s="58" t="str">
        <f>IF(B78="","",IF(C78="","Zielertrag auswählen!",IF(C78="Traubenertrag:","Zielertrag auswählen!",INDEX('N-Grundbedarf'!B:B,MATCH(C78,'N-Grundbedarf'!A:A,0)))))</f>
        <v/>
      </c>
      <c r="E78" s="59"/>
      <c r="F78" s="58" t="str">
        <f t="shared" si="3"/>
        <v/>
      </c>
      <c r="G78" s="59"/>
      <c r="H78" s="86"/>
      <c r="I78" s="89"/>
      <c r="J78" s="90"/>
      <c r="K78" s="88" t="str">
        <f>IF(B78="","",IF(OR(G78="",I78="",AND(G78="",I78="")),"Begrünung überprüfen!",IF(OR(H78="",J78="",AND(H78="",J78="")),"Leguminosenanteil überprüfen!",IF(AND(AND(G78="keine Begrünung",H78=0),AND(I78="keine Begrünung",J78=0)),0,IF(OR(AND(G78="",H78&gt;0),AND(I78="",J78&gt;0)),"Begrünung überprüfen!",IF(OR(AND(G78="keine Begrünung",H78&gt;0),AND(I78="keine Begrünung",J78&gt;0)),"Leguminosenanteil überprüfen!",IF(OR(AND(G78="Begrünung ohne Leguminosen",H78&gt;0),AND(I78="Begrünung ohne Leguminosen",J78&gt;0)),"Leguminosenanteil überprüfen!",IF(OR(AND(G78="Begrünung mit Leguminosen",H78&lt;=0),AND(I78="Begrünung mit Leguminosen",J78&lt;=0)),"Leguminosenanteil überprüfen!",IF(OR(G78="Begrünung ohne Leguminosen",I78="Begrünung ohne Leguminosen",G78="Begrünung mit Leguminosen",I78="Begrünung mit Leguminosen"),SUM(INDEX(Begrünung!C:C,MATCH('N-Berechnungsverfahren'!H78,Begrünung!A:A,0)),INDEX(Begrünung!C:C,MATCH('N-Berechnungsverfahren'!J78,Begrünung!A:A,0)),0))))))))))</f>
        <v/>
      </c>
      <c r="L78" s="59"/>
      <c r="M78" s="59"/>
      <c r="N78" s="58" t="str">
        <f t="shared" si="4"/>
        <v/>
      </c>
      <c r="O78" s="59"/>
      <c r="P78" s="89"/>
      <c r="Q78" s="58" t="str">
        <f>IF(B78="","",IF(OR(K78="Begrünung überprüfen!",K78="Leguminosenanteil überprüfen!"),"Begrünung überprüfen!",IF(OR(P78="",O78="",AND(P78="",O78="")),"Bodenbearbeitung auswählen!",IF(AND(J78&lt;50,P78="Walzen/Mulchen mit Leguminosen ab 50 %"),"Leguminosenanteil oder Bodenbearbeitung überprüfen!",IF(AND(J78&gt;=50,P78="Walzen/Mulchen/Mähen"),"Leguminosenanteil oder Bodenbearbeitung überprüfen!",IF(AND(J78&gt;=50,P78="Umbruch mit Leguminosen &lt; 50 %"),"Leguminosenanteil oder Bodenbearbeitung überprüfen!",IF(AND(J78&lt;50,P78="Umbruch mit Leguminosen ab 50 %"),"Leguminosenanteil oder Bodenbearbeitung überprüfen!",IF(AND(H78&lt;50,O78="Walzen/Mulchen mit Leguminosen ab 50 %"),"Leguminosenanteil oder Bodenbearbeitung überprüfen!",IF(AND(H78&gt;=50,O78="Walzen/Mulchen/Mähen"),"Leguminosenanteil oder Bodenbearbeitung überprüfen!",IF(AND(H78&gt;=50,O78="Umbruch mit Leguminosen &lt; 50 %"),"Leguminosenanteil oder Bodenbearbeitung überprüfen!",IF(AND(H78&lt;50,O78="Umbruch mit Leguminosen ab 50 %"),"Leguminosenanteil oder Bodenbearbeitung überprüfen!",SUM(INDEX(Bodenbearbeitung!B:B,MATCH('N-Berechnungsverfahren'!O78,Bodenbearbeitung!A:A,0)),INDEX(Bodenbearbeitung!B:B,MATCH('N-Berechnungsverfahren'!P78,Bodenbearbeitung!A:A,0))))))))))))))</f>
        <v/>
      </c>
      <c r="R78" s="109" t="str">
        <f t="shared" si="5"/>
        <v/>
      </c>
    </row>
    <row r="79" spans="1:18" x14ac:dyDescent="0.25">
      <c r="A79" s="108">
        <v>73</v>
      </c>
      <c r="B79" s="58" t="str">
        <f>IF(Flächenverzeichnis!A84="","",Flächenverzeichnis!A84)</f>
        <v/>
      </c>
      <c r="C79" s="59"/>
      <c r="D79" s="58" t="str">
        <f>IF(B79="","",IF(C79="","Zielertrag auswählen!",IF(C79="Traubenertrag:","Zielertrag auswählen!",INDEX('N-Grundbedarf'!B:B,MATCH(C79,'N-Grundbedarf'!A:A,0)))))</f>
        <v/>
      </c>
      <c r="E79" s="59"/>
      <c r="F79" s="58" t="str">
        <f t="shared" si="3"/>
        <v/>
      </c>
      <c r="G79" s="59"/>
      <c r="H79" s="86"/>
      <c r="I79" s="89"/>
      <c r="J79" s="90"/>
      <c r="K79" s="88" t="str">
        <f>IF(B79="","",IF(OR(G79="",I79="",AND(G79="",I79="")),"Begrünung überprüfen!",IF(OR(H79="",J79="",AND(H79="",J79="")),"Leguminosenanteil überprüfen!",IF(AND(AND(G79="keine Begrünung",H79=0),AND(I79="keine Begrünung",J79=0)),0,IF(OR(AND(G79="",H79&gt;0),AND(I79="",J79&gt;0)),"Begrünung überprüfen!",IF(OR(AND(G79="keine Begrünung",H79&gt;0),AND(I79="keine Begrünung",J79&gt;0)),"Leguminosenanteil überprüfen!",IF(OR(AND(G79="Begrünung ohne Leguminosen",H79&gt;0),AND(I79="Begrünung ohne Leguminosen",J79&gt;0)),"Leguminosenanteil überprüfen!",IF(OR(AND(G79="Begrünung mit Leguminosen",H79&lt;=0),AND(I79="Begrünung mit Leguminosen",J79&lt;=0)),"Leguminosenanteil überprüfen!",IF(OR(G79="Begrünung ohne Leguminosen",I79="Begrünung ohne Leguminosen",G79="Begrünung mit Leguminosen",I79="Begrünung mit Leguminosen"),SUM(INDEX(Begrünung!C:C,MATCH('N-Berechnungsverfahren'!H79,Begrünung!A:A,0)),INDEX(Begrünung!C:C,MATCH('N-Berechnungsverfahren'!J79,Begrünung!A:A,0)),0))))))))))</f>
        <v/>
      </c>
      <c r="L79" s="59"/>
      <c r="M79" s="59"/>
      <c r="N79" s="58" t="str">
        <f t="shared" si="4"/>
        <v/>
      </c>
      <c r="O79" s="59"/>
      <c r="P79" s="89"/>
      <c r="Q79" s="58" t="str">
        <f>IF(B79="","",IF(OR(K79="Begrünung überprüfen!",K79="Leguminosenanteil überprüfen!"),"Begrünung überprüfen!",IF(OR(P79="",O79="",AND(P79="",O79="")),"Bodenbearbeitung auswählen!",IF(AND(J79&lt;50,P79="Walzen/Mulchen mit Leguminosen ab 50 %"),"Leguminosenanteil oder Bodenbearbeitung überprüfen!",IF(AND(J79&gt;=50,P79="Walzen/Mulchen/Mähen"),"Leguminosenanteil oder Bodenbearbeitung überprüfen!",IF(AND(J79&gt;=50,P79="Umbruch mit Leguminosen &lt; 50 %"),"Leguminosenanteil oder Bodenbearbeitung überprüfen!",IF(AND(J79&lt;50,P79="Umbruch mit Leguminosen ab 50 %"),"Leguminosenanteil oder Bodenbearbeitung überprüfen!",IF(AND(H79&lt;50,O79="Walzen/Mulchen mit Leguminosen ab 50 %"),"Leguminosenanteil oder Bodenbearbeitung überprüfen!",IF(AND(H79&gt;=50,O79="Walzen/Mulchen/Mähen"),"Leguminosenanteil oder Bodenbearbeitung überprüfen!",IF(AND(H79&gt;=50,O79="Umbruch mit Leguminosen &lt; 50 %"),"Leguminosenanteil oder Bodenbearbeitung überprüfen!",IF(AND(H79&lt;50,O79="Umbruch mit Leguminosen ab 50 %"),"Leguminosenanteil oder Bodenbearbeitung überprüfen!",SUM(INDEX(Bodenbearbeitung!B:B,MATCH('N-Berechnungsverfahren'!O79,Bodenbearbeitung!A:A,0)),INDEX(Bodenbearbeitung!B:B,MATCH('N-Berechnungsverfahren'!P79,Bodenbearbeitung!A:A,0))))))))))))))</f>
        <v/>
      </c>
      <c r="R79" s="109" t="str">
        <f t="shared" si="5"/>
        <v/>
      </c>
    </row>
    <row r="80" spans="1:18" x14ac:dyDescent="0.25">
      <c r="A80" s="108">
        <v>74</v>
      </c>
      <c r="B80" s="58" t="str">
        <f>IF(Flächenverzeichnis!A85="","",Flächenverzeichnis!A85)</f>
        <v/>
      </c>
      <c r="C80" s="59"/>
      <c r="D80" s="58" t="str">
        <f>IF(B80="","",IF(C80="","Zielertrag auswählen!",IF(C80="Traubenertrag:","Zielertrag auswählen!",INDEX('N-Grundbedarf'!B:B,MATCH(C80,'N-Grundbedarf'!A:A,0)))))</f>
        <v/>
      </c>
      <c r="E80" s="59"/>
      <c r="F80" s="58" t="str">
        <f t="shared" si="3"/>
        <v/>
      </c>
      <c r="G80" s="59"/>
      <c r="H80" s="86"/>
      <c r="I80" s="89"/>
      <c r="J80" s="90"/>
      <c r="K80" s="88" t="str">
        <f>IF(B80="","",IF(OR(G80="",I80="",AND(G80="",I80="")),"Begrünung überprüfen!",IF(OR(H80="",J80="",AND(H80="",J80="")),"Leguminosenanteil überprüfen!",IF(AND(AND(G80="keine Begrünung",H80=0),AND(I80="keine Begrünung",J80=0)),0,IF(OR(AND(G80="",H80&gt;0),AND(I80="",J80&gt;0)),"Begrünung überprüfen!",IF(OR(AND(G80="keine Begrünung",H80&gt;0),AND(I80="keine Begrünung",J80&gt;0)),"Leguminosenanteil überprüfen!",IF(OR(AND(G80="Begrünung ohne Leguminosen",H80&gt;0),AND(I80="Begrünung ohne Leguminosen",J80&gt;0)),"Leguminosenanteil überprüfen!",IF(OR(AND(G80="Begrünung mit Leguminosen",H80&lt;=0),AND(I80="Begrünung mit Leguminosen",J80&lt;=0)),"Leguminosenanteil überprüfen!",IF(OR(G80="Begrünung ohne Leguminosen",I80="Begrünung ohne Leguminosen",G80="Begrünung mit Leguminosen",I80="Begrünung mit Leguminosen"),SUM(INDEX(Begrünung!C:C,MATCH('N-Berechnungsverfahren'!H80,Begrünung!A:A,0)),INDEX(Begrünung!C:C,MATCH('N-Berechnungsverfahren'!J80,Begrünung!A:A,0)),0))))))))))</f>
        <v/>
      </c>
      <c r="L80" s="59"/>
      <c r="M80" s="59"/>
      <c r="N80" s="58" t="str">
        <f t="shared" si="4"/>
        <v/>
      </c>
      <c r="O80" s="59"/>
      <c r="P80" s="89"/>
      <c r="Q80" s="58" t="str">
        <f>IF(B80="","",IF(OR(K80="Begrünung überprüfen!",K80="Leguminosenanteil überprüfen!"),"Begrünung überprüfen!",IF(OR(P80="",O80="",AND(P80="",O80="")),"Bodenbearbeitung auswählen!",IF(AND(J80&lt;50,P80="Walzen/Mulchen mit Leguminosen ab 50 %"),"Leguminosenanteil oder Bodenbearbeitung überprüfen!",IF(AND(J80&gt;=50,P80="Walzen/Mulchen/Mähen"),"Leguminosenanteil oder Bodenbearbeitung überprüfen!",IF(AND(J80&gt;=50,P80="Umbruch mit Leguminosen &lt; 50 %"),"Leguminosenanteil oder Bodenbearbeitung überprüfen!",IF(AND(J80&lt;50,P80="Umbruch mit Leguminosen ab 50 %"),"Leguminosenanteil oder Bodenbearbeitung überprüfen!",IF(AND(H80&lt;50,O80="Walzen/Mulchen mit Leguminosen ab 50 %"),"Leguminosenanteil oder Bodenbearbeitung überprüfen!",IF(AND(H80&gt;=50,O80="Walzen/Mulchen/Mähen"),"Leguminosenanteil oder Bodenbearbeitung überprüfen!",IF(AND(H80&gt;=50,O80="Umbruch mit Leguminosen &lt; 50 %"),"Leguminosenanteil oder Bodenbearbeitung überprüfen!",IF(AND(H80&lt;50,O80="Umbruch mit Leguminosen ab 50 %"),"Leguminosenanteil oder Bodenbearbeitung überprüfen!",SUM(INDEX(Bodenbearbeitung!B:B,MATCH('N-Berechnungsverfahren'!O80,Bodenbearbeitung!A:A,0)),INDEX(Bodenbearbeitung!B:B,MATCH('N-Berechnungsverfahren'!P80,Bodenbearbeitung!A:A,0))))))))))))))</f>
        <v/>
      </c>
      <c r="R80" s="109" t="str">
        <f t="shared" si="5"/>
        <v/>
      </c>
    </row>
    <row r="81" spans="1:18" x14ac:dyDescent="0.25">
      <c r="A81" s="108">
        <v>75</v>
      </c>
      <c r="B81" s="58" t="str">
        <f>IF(Flächenverzeichnis!A86="","",Flächenverzeichnis!A86)</f>
        <v/>
      </c>
      <c r="C81" s="59"/>
      <c r="D81" s="58" t="str">
        <f>IF(B81="","",IF(C81="","Zielertrag auswählen!",IF(C81="Traubenertrag:","Zielertrag auswählen!",INDEX('N-Grundbedarf'!B:B,MATCH(C81,'N-Grundbedarf'!A:A,0)))))</f>
        <v/>
      </c>
      <c r="E81" s="59"/>
      <c r="F81" s="58" t="str">
        <f t="shared" si="3"/>
        <v/>
      </c>
      <c r="G81" s="59"/>
      <c r="H81" s="86"/>
      <c r="I81" s="89"/>
      <c r="J81" s="90"/>
      <c r="K81" s="88" t="str">
        <f>IF(B81="","",IF(OR(G81="",I81="",AND(G81="",I81="")),"Begrünung überprüfen!",IF(OR(H81="",J81="",AND(H81="",J81="")),"Leguminosenanteil überprüfen!",IF(AND(AND(G81="keine Begrünung",H81=0),AND(I81="keine Begrünung",J81=0)),0,IF(OR(AND(G81="",H81&gt;0),AND(I81="",J81&gt;0)),"Begrünung überprüfen!",IF(OR(AND(G81="keine Begrünung",H81&gt;0),AND(I81="keine Begrünung",J81&gt;0)),"Leguminosenanteil überprüfen!",IF(OR(AND(G81="Begrünung ohne Leguminosen",H81&gt;0),AND(I81="Begrünung ohne Leguminosen",J81&gt;0)),"Leguminosenanteil überprüfen!",IF(OR(AND(G81="Begrünung mit Leguminosen",H81&lt;=0),AND(I81="Begrünung mit Leguminosen",J81&lt;=0)),"Leguminosenanteil überprüfen!",IF(OR(G81="Begrünung ohne Leguminosen",I81="Begrünung ohne Leguminosen",G81="Begrünung mit Leguminosen",I81="Begrünung mit Leguminosen"),SUM(INDEX(Begrünung!C:C,MATCH('N-Berechnungsverfahren'!H81,Begrünung!A:A,0)),INDEX(Begrünung!C:C,MATCH('N-Berechnungsverfahren'!J81,Begrünung!A:A,0)),0))))))))))</f>
        <v/>
      </c>
      <c r="L81" s="59"/>
      <c r="M81" s="59"/>
      <c r="N81" s="58" t="str">
        <f t="shared" si="4"/>
        <v/>
      </c>
      <c r="O81" s="59"/>
      <c r="P81" s="89"/>
      <c r="Q81" s="58" t="str">
        <f>IF(B81="","",IF(OR(K81="Begrünung überprüfen!",K81="Leguminosenanteil überprüfen!"),"Begrünung überprüfen!",IF(OR(P81="",O81="",AND(P81="",O81="")),"Bodenbearbeitung auswählen!",IF(AND(J81&lt;50,P81="Walzen/Mulchen mit Leguminosen ab 50 %"),"Leguminosenanteil oder Bodenbearbeitung überprüfen!",IF(AND(J81&gt;=50,P81="Walzen/Mulchen/Mähen"),"Leguminosenanteil oder Bodenbearbeitung überprüfen!",IF(AND(J81&gt;=50,P81="Umbruch mit Leguminosen &lt; 50 %"),"Leguminosenanteil oder Bodenbearbeitung überprüfen!",IF(AND(J81&lt;50,P81="Umbruch mit Leguminosen ab 50 %"),"Leguminosenanteil oder Bodenbearbeitung überprüfen!",IF(AND(H81&lt;50,O81="Walzen/Mulchen mit Leguminosen ab 50 %"),"Leguminosenanteil oder Bodenbearbeitung überprüfen!",IF(AND(H81&gt;=50,O81="Walzen/Mulchen/Mähen"),"Leguminosenanteil oder Bodenbearbeitung überprüfen!",IF(AND(H81&gt;=50,O81="Umbruch mit Leguminosen &lt; 50 %"),"Leguminosenanteil oder Bodenbearbeitung überprüfen!",IF(AND(H81&lt;50,O81="Umbruch mit Leguminosen ab 50 %"),"Leguminosenanteil oder Bodenbearbeitung überprüfen!",SUM(INDEX(Bodenbearbeitung!B:B,MATCH('N-Berechnungsverfahren'!O81,Bodenbearbeitung!A:A,0)),INDEX(Bodenbearbeitung!B:B,MATCH('N-Berechnungsverfahren'!P81,Bodenbearbeitung!A:A,0))))))))))))))</f>
        <v/>
      </c>
      <c r="R81" s="109" t="str">
        <f t="shared" si="5"/>
        <v/>
      </c>
    </row>
    <row r="82" spans="1:18" x14ac:dyDescent="0.25">
      <c r="A82" s="108">
        <v>76</v>
      </c>
      <c r="B82" s="58" t="str">
        <f>IF(Flächenverzeichnis!A87="","",Flächenverzeichnis!A87)</f>
        <v/>
      </c>
      <c r="C82" s="59"/>
      <c r="D82" s="58" t="str">
        <f>IF(B82="","",IF(C82="","Zielertrag auswählen!",IF(C82="Traubenertrag:","Zielertrag auswählen!",INDEX('N-Grundbedarf'!B:B,MATCH(C82,'N-Grundbedarf'!A:A,0)))))</f>
        <v/>
      </c>
      <c r="E82" s="59"/>
      <c r="F82" s="58" t="str">
        <f t="shared" si="3"/>
        <v/>
      </c>
      <c r="G82" s="59"/>
      <c r="H82" s="86"/>
      <c r="I82" s="89"/>
      <c r="J82" s="90"/>
      <c r="K82" s="88" t="str">
        <f>IF(B82="","",IF(OR(G82="",I82="",AND(G82="",I82="")),"Begrünung überprüfen!",IF(OR(H82="",J82="",AND(H82="",J82="")),"Leguminosenanteil überprüfen!",IF(AND(AND(G82="keine Begrünung",H82=0),AND(I82="keine Begrünung",J82=0)),0,IF(OR(AND(G82="",H82&gt;0),AND(I82="",J82&gt;0)),"Begrünung überprüfen!",IF(OR(AND(G82="keine Begrünung",H82&gt;0),AND(I82="keine Begrünung",J82&gt;0)),"Leguminosenanteil überprüfen!",IF(OR(AND(G82="Begrünung ohne Leguminosen",H82&gt;0),AND(I82="Begrünung ohne Leguminosen",J82&gt;0)),"Leguminosenanteil überprüfen!",IF(OR(AND(G82="Begrünung mit Leguminosen",H82&lt;=0),AND(I82="Begrünung mit Leguminosen",J82&lt;=0)),"Leguminosenanteil überprüfen!",IF(OR(G82="Begrünung ohne Leguminosen",I82="Begrünung ohne Leguminosen",G82="Begrünung mit Leguminosen",I82="Begrünung mit Leguminosen"),SUM(INDEX(Begrünung!C:C,MATCH('N-Berechnungsverfahren'!H82,Begrünung!A:A,0)),INDEX(Begrünung!C:C,MATCH('N-Berechnungsverfahren'!J82,Begrünung!A:A,0)),0))))))))))</f>
        <v/>
      </c>
      <c r="L82" s="59"/>
      <c r="M82" s="59"/>
      <c r="N82" s="58" t="str">
        <f t="shared" si="4"/>
        <v/>
      </c>
      <c r="O82" s="59"/>
      <c r="P82" s="89"/>
      <c r="Q82" s="58" t="str">
        <f>IF(B82="","",IF(OR(K82="Begrünung überprüfen!",K82="Leguminosenanteil überprüfen!"),"Begrünung überprüfen!",IF(OR(P82="",O82="",AND(P82="",O82="")),"Bodenbearbeitung auswählen!",IF(AND(J82&lt;50,P82="Walzen/Mulchen mit Leguminosen ab 50 %"),"Leguminosenanteil oder Bodenbearbeitung überprüfen!",IF(AND(J82&gt;=50,P82="Walzen/Mulchen/Mähen"),"Leguminosenanteil oder Bodenbearbeitung überprüfen!",IF(AND(J82&gt;=50,P82="Umbruch mit Leguminosen &lt; 50 %"),"Leguminosenanteil oder Bodenbearbeitung überprüfen!",IF(AND(J82&lt;50,P82="Umbruch mit Leguminosen ab 50 %"),"Leguminosenanteil oder Bodenbearbeitung überprüfen!",IF(AND(H82&lt;50,O82="Walzen/Mulchen mit Leguminosen ab 50 %"),"Leguminosenanteil oder Bodenbearbeitung überprüfen!",IF(AND(H82&gt;=50,O82="Walzen/Mulchen/Mähen"),"Leguminosenanteil oder Bodenbearbeitung überprüfen!",IF(AND(H82&gt;=50,O82="Umbruch mit Leguminosen &lt; 50 %"),"Leguminosenanteil oder Bodenbearbeitung überprüfen!",IF(AND(H82&lt;50,O82="Umbruch mit Leguminosen ab 50 %"),"Leguminosenanteil oder Bodenbearbeitung überprüfen!",SUM(INDEX(Bodenbearbeitung!B:B,MATCH('N-Berechnungsverfahren'!O82,Bodenbearbeitung!A:A,0)),INDEX(Bodenbearbeitung!B:B,MATCH('N-Berechnungsverfahren'!P82,Bodenbearbeitung!A:A,0))))))))))))))</f>
        <v/>
      </c>
      <c r="R82" s="109" t="str">
        <f t="shared" si="5"/>
        <v/>
      </c>
    </row>
    <row r="83" spans="1:18" x14ac:dyDescent="0.25">
      <c r="A83" s="108">
        <v>77</v>
      </c>
      <c r="B83" s="58" t="str">
        <f>IF(Flächenverzeichnis!A88="","",Flächenverzeichnis!A88)</f>
        <v/>
      </c>
      <c r="C83" s="59"/>
      <c r="D83" s="58" t="str">
        <f>IF(B83="","",IF(C83="","Zielertrag auswählen!",IF(C83="Traubenertrag:","Zielertrag auswählen!",INDEX('N-Grundbedarf'!B:B,MATCH(C83,'N-Grundbedarf'!A:A,0)))))</f>
        <v/>
      </c>
      <c r="E83" s="59"/>
      <c r="F83" s="58" t="str">
        <f t="shared" si="3"/>
        <v/>
      </c>
      <c r="G83" s="59"/>
      <c r="H83" s="86"/>
      <c r="I83" s="89"/>
      <c r="J83" s="90"/>
      <c r="K83" s="88" t="str">
        <f>IF(B83="","",IF(OR(G83="",I83="",AND(G83="",I83="")),"Begrünung überprüfen!",IF(OR(H83="",J83="",AND(H83="",J83="")),"Leguminosenanteil überprüfen!",IF(AND(AND(G83="keine Begrünung",H83=0),AND(I83="keine Begrünung",J83=0)),0,IF(OR(AND(G83="",H83&gt;0),AND(I83="",J83&gt;0)),"Begrünung überprüfen!",IF(OR(AND(G83="keine Begrünung",H83&gt;0),AND(I83="keine Begrünung",J83&gt;0)),"Leguminosenanteil überprüfen!",IF(OR(AND(G83="Begrünung ohne Leguminosen",H83&gt;0),AND(I83="Begrünung ohne Leguminosen",J83&gt;0)),"Leguminosenanteil überprüfen!",IF(OR(AND(G83="Begrünung mit Leguminosen",H83&lt;=0),AND(I83="Begrünung mit Leguminosen",J83&lt;=0)),"Leguminosenanteil überprüfen!",IF(OR(G83="Begrünung ohne Leguminosen",I83="Begrünung ohne Leguminosen",G83="Begrünung mit Leguminosen",I83="Begrünung mit Leguminosen"),SUM(INDEX(Begrünung!C:C,MATCH('N-Berechnungsverfahren'!H83,Begrünung!A:A,0)),INDEX(Begrünung!C:C,MATCH('N-Berechnungsverfahren'!J83,Begrünung!A:A,0)),0))))))))))</f>
        <v/>
      </c>
      <c r="L83" s="59"/>
      <c r="M83" s="59"/>
      <c r="N83" s="58" t="str">
        <f t="shared" si="4"/>
        <v/>
      </c>
      <c r="O83" s="59"/>
      <c r="P83" s="89"/>
      <c r="Q83" s="58" t="str">
        <f>IF(B83="","",IF(OR(K83="Begrünung überprüfen!",K83="Leguminosenanteil überprüfen!"),"Begrünung überprüfen!",IF(OR(P83="",O83="",AND(P83="",O83="")),"Bodenbearbeitung auswählen!",IF(AND(J83&lt;50,P83="Walzen/Mulchen mit Leguminosen ab 50 %"),"Leguminosenanteil oder Bodenbearbeitung überprüfen!",IF(AND(J83&gt;=50,P83="Walzen/Mulchen/Mähen"),"Leguminosenanteil oder Bodenbearbeitung überprüfen!",IF(AND(J83&gt;=50,P83="Umbruch mit Leguminosen &lt; 50 %"),"Leguminosenanteil oder Bodenbearbeitung überprüfen!",IF(AND(J83&lt;50,P83="Umbruch mit Leguminosen ab 50 %"),"Leguminosenanteil oder Bodenbearbeitung überprüfen!",IF(AND(H83&lt;50,O83="Walzen/Mulchen mit Leguminosen ab 50 %"),"Leguminosenanteil oder Bodenbearbeitung überprüfen!",IF(AND(H83&gt;=50,O83="Walzen/Mulchen/Mähen"),"Leguminosenanteil oder Bodenbearbeitung überprüfen!",IF(AND(H83&gt;=50,O83="Umbruch mit Leguminosen &lt; 50 %"),"Leguminosenanteil oder Bodenbearbeitung überprüfen!",IF(AND(H83&lt;50,O83="Umbruch mit Leguminosen ab 50 %"),"Leguminosenanteil oder Bodenbearbeitung überprüfen!",SUM(INDEX(Bodenbearbeitung!B:B,MATCH('N-Berechnungsverfahren'!O83,Bodenbearbeitung!A:A,0)),INDEX(Bodenbearbeitung!B:B,MATCH('N-Berechnungsverfahren'!P83,Bodenbearbeitung!A:A,0))))))))))))))</f>
        <v/>
      </c>
      <c r="R83" s="109" t="str">
        <f t="shared" si="5"/>
        <v/>
      </c>
    </row>
    <row r="84" spans="1:18" x14ac:dyDescent="0.25">
      <c r="A84" s="108">
        <v>78</v>
      </c>
      <c r="B84" s="58" t="str">
        <f>IF(Flächenverzeichnis!A89="","",Flächenverzeichnis!A89)</f>
        <v/>
      </c>
      <c r="C84" s="59"/>
      <c r="D84" s="58" t="str">
        <f>IF(B84="","",IF(C84="","Zielertrag auswählen!",IF(C84="Traubenertrag:","Zielertrag auswählen!",INDEX('N-Grundbedarf'!B:B,MATCH(C84,'N-Grundbedarf'!A:A,0)))))</f>
        <v/>
      </c>
      <c r="E84" s="59"/>
      <c r="F84" s="58" t="str">
        <f t="shared" si="3"/>
        <v/>
      </c>
      <c r="G84" s="59"/>
      <c r="H84" s="86"/>
      <c r="I84" s="89"/>
      <c r="J84" s="90"/>
      <c r="K84" s="88" t="str">
        <f>IF(B84="","",IF(OR(G84="",I84="",AND(G84="",I84="")),"Begrünung überprüfen!",IF(OR(H84="",J84="",AND(H84="",J84="")),"Leguminosenanteil überprüfen!",IF(AND(AND(G84="keine Begrünung",H84=0),AND(I84="keine Begrünung",J84=0)),0,IF(OR(AND(G84="",H84&gt;0),AND(I84="",J84&gt;0)),"Begrünung überprüfen!",IF(OR(AND(G84="keine Begrünung",H84&gt;0),AND(I84="keine Begrünung",J84&gt;0)),"Leguminosenanteil überprüfen!",IF(OR(AND(G84="Begrünung ohne Leguminosen",H84&gt;0),AND(I84="Begrünung ohne Leguminosen",J84&gt;0)),"Leguminosenanteil überprüfen!",IF(OR(AND(G84="Begrünung mit Leguminosen",H84&lt;=0),AND(I84="Begrünung mit Leguminosen",J84&lt;=0)),"Leguminosenanteil überprüfen!",IF(OR(G84="Begrünung ohne Leguminosen",I84="Begrünung ohne Leguminosen",G84="Begrünung mit Leguminosen",I84="Begrünung mit Leguminosen"),SUM(INDEX(Begrünung!C:C,MATCH('N-Berechnungsverfahren'!H84,Begrünung!A:A,0)),INDEX(Begrünung!C:C,MATCH('N-Berechnungsverfahren'!J84,Begrünung!A:A,0)),0))))))))))</f>
        <v/>
      </c>
      <c r="L84" s="59"/>
      <c r="M84" s="59"/>
      <c r="N84" s="58" t="str">
        <f t="shared" si="4"/>
        <v/>
      </c>
      <c r="O84" s="59"/>
      <c r="P84" s="89"/>
      <c r="Q84" s="58" t="str">
        <f>IF(B84="","",IF(OR(K84="Begrünung überprüfen!",K84="Leguminosenanteil überprüfen!"),"Begrünung überprüfen!",IF(OR(P84="",O84="",AND(P84="",O84="")),"Bodenbearbeitung auswählen!",IF(AND(J84&lt;50,P84="Walzen/Mulchen mit Leguminosen ab 50 %"),"Leguminosenanteil oder Bodenbearbeitung überprüfen!",IF(AND(J84&gt;=50,P84="Walzen/Mulchen/Mähen"),"Leguminosenanteil oder Bodenbearbeitung überprüfen!",IF(AND(J84&gt;=50,P84="Umbruch mit Leguminosen &lt; 50 %"),"Leguminosenanteil oder Bodenbearbeitung überprüfen!",IF(AND(J84&lt;50,P84="Umbruch mit Leguminosen ab 50 %"),"Leguminosenanteil oder Bodenbearbeitung überprüfen!",IF(AND(H84&lt;50,O84="Walzen/Mulchen mit Leguminosen ab 50 %"),"Leguminosenanteil oder Bodenbearbeitung überprüfen!",IF(AND(H84&gt;=50,O84="Walzen/Mulchen/Mähen"),"Leguminosenanteil oder Bodenbearbeitung überprüfen!",IF(AND(H84&gt;=50,O84="Umbruch mit Leguminosen &lt; 50 %"),"Leguminosenanteil oder Bodenbearbeitung überprüfen!",IF(AND(H84&lt;50,O84="Umbruch mit Leguminosen ab 50 %"),"Leguminosenanteil oder Bodenbearbeitung überprüfen!",SUM(INDEX(Bodenbearbeitung!B:B,MATCH('N-Berechnungsverfahren'!O84,Bodenbearbeitung!A:A,0)),INDEX(Bodenbearbeitung!B:B,MATCH('N-Berechnungsverfahren'!P84,Bodenbearbeitung!A:A,0))))))))))))))</f>
        <v/>
      </c>
      <c r="R84" s="109" t="str">
        <f t="shared" si="5"/>
        <v/>
      </c>
    </row>
    <row r="85" spans="1:18" x14ac:dyDescent="0.25">
      <c r="A85" s="108">
        <v>79</v>
      </c>
      <c r="B85" s="58" t="str">
        <f>IF(Flächenverzeichnis!A90="","",Flächenverzeichnis!A90)</f>
        <v/>
      </c>
      <c r="C85" s="59"/>
      <c r="D85" s="58" t="str">
        <f>IF(B85="","",IF(C85="","Zielertrag auswählen!",IF(C85="Traubenertrag:","Zielertrag auswählen!",INDEX('N-Grundbedarf'!B:B,MATCH(C85,'N-Grundbedarf'!A:A,0)))))</f>
        <v/>
      </c>
      <c r="E85" s="59"/>
      <c r="F85" s="58" t="str">
        <f t="shared" si="3"/>
        <v/>
      </c>
      <c r="G85" s="59"/>
      <c r="H85" s="86"/>
      <c r="I85" s="89"/>
      <c r="J85" s="90"/>
      <c r="K85" s="88" t="str">
        <f>IF(B85="","",IF(OR(G85="",I85="",AND(G85="",I85="")),"Begrünung überprüfen!",IF(OR(H85="",J85="",AND(H85="",J85="")),"Leguminosenanteil überprüfen!",IF(AND(AND(G85="keine Begrünung",H85=0),AND(I85="keine Begrünung",J85=0)),0,IF(OR(AND(G85="",H85&gt;0),AND(I85="",J85&gt;0)),"Begrünung überprüfen!",IF(OR(AND(G85="keine Begrünung",H85&gt;0),AND(I85="keine Begrünung",J85&gt;0)),"Leguminosenanteil überprüfen!",IF(OR(AND(G85="Begrünung ohne Leguminosen",H85&gt;0),AND(I85="Begrünung ohne Leguminosen",J85&gt;0)),"Leguminosenanteil überprüfen!",IF(OR(AND(G85="Begrünung mit Leguminosen",H85&lt;=0),AND(I85="Begrünung mit Leguminosen",J85&lt;=0)),"Leguminosenanteil überprüfen!",IF(OR(G85="Begrünung ohne Leguminosen",I85="Begrünung ohne Leguminosen",G85="Begrünung mit Leguminosen",I85="Begrünung mit Leguminosen"),SUM(INDEX(Begrünung!C:C,MATCH('N-Berechnungsverfahren'!H85,Begrünung!A:A,0)),INDEX(Begrünung!C:C,MATCH('N-Berechnungsverfahren'!J85,Begrünung!A:A,0)),0))))))))))</f>
        <v/>
      </c>
      <c r="L85" s="59"/>
      <c r="M85" s="59"/>
      <c r="N85" s="58" t="str">
        <f t="shared" si="4"/>
        <v/>
      </c>
      <c r="O85" s="59"/>
      <c r="P85" s="89"/>
      <c r="Q85" s="58" t="str">
        <f>IF(B85="","",IF(OR(K85="Begrünung überprüfen!",K85="Leguminosenanteil überprüfen!"),"Begrünung überprüfen!",IF(OR(P85="",O85="",AND(P85="",O85="")),"Bodenbearbeitung auswählen!",IF(AND(J85&lt;50,P85="Walzen/Mulchen mit Leguminosen ab 50 %"),"Leguminosenanteil oder Bodenbearbeitung überprüfen!",IF(AND(J85&gt;=50,P85="Walzen/Mulchen/Mähen"),"Leguminosenanteil oder Bodenbearbeitung überprüfen!",IF(AND(J85&gt;=50,P85="Umbruch mit Leguminosen &lt; 50 %"),"Leguminosenanteil oder Bodenbearbeitung überprüfen!",IF(AND(J85&lt;50,P85="Umbruch mit Leguminosen ab 50 %"),"Leguminosenanteil oder Bodenbearbeitung überprüfen!",IF(AND(H85&lt;50,O85="Walzen/Mulchen mit Leguminosen ab 50 %"),"Leguminosenanteil oder Bodenbearbeitung überprüfen!",IF(AND(H85&gt;=50,O85="Walzen/Mulchen/Mähen"),"Leguminosenanteil oder Bodenbearbeitung überprüfen!",IF(AND(H85&gt;=50,O85="Umbruch mit Leguminosen &lt; 50 %"),"Leguminosenanteil oder Bodenbearbeitung überprüfen!",IF(AND(H85&lt;50,O85="Umbruch mit Leguminosen ab 50 %"),"Leguminosenanteil oder Bodenbearbeitung überprüfen!",SUM(INDEX(Bodenbearbeitung!B:B,MATCH('N-Berechnungsverfahren'!O85,Bodenbearbeitung!A:A,0)),INDEX(Bodenbearbeitung!B:B,MATCH('N-Berechnungsverfahren'!P85,Bodenbearbeitung!A:A,0))))))))))))))</f>
        <v/>
      </c>
      <c r="R85" s="109" t="str">
        <f t="shared" si="5"/>
        <v/>
      </c>
    </row>
    <row r="86" spans="1:18" x14ac:dyDescent="0.25">
      <c r="A86" s="108">
        <v>80</v>
      </c>
      <c r="B86" s="58" t="str">
        <f>IF(Flächenverzeichnis!A91="","",Flächenverzeichnis!A91)</f>
        <v/>
      </c>
      <c r="C86" s="59"/>
      <c r="D86" s="58" t="str">
        <f>IF(B86="","",IF(C86="","Zielertrag auswählen!",IF(C86="Traubenertrag:","Zielertrag auswählen!",INDEX('N-Grundbedarf'!B:B,MATCH(C86,'N-Grundbedarf'!A:A,0)))))</f>
        <v/>
      </c>
      <c r="E86" s="59"/>
      <c r="F86" s="58" t="str">
        <f t="shared" si="3"/>
        <v/>
      </c>
      <c r="G86" s="59"/>
      <c r="H86" s="86"/>
      <c r="I86" s="89"/>
      <c r="J86" s="90"/>
      <c r="K86" s="88" t="str">
        <f>IF(B86="","",IF(OR(G86="",I86="",AND(G86="",I86="")),"Begrünung überprüfen!",IF(OR(H86="",J86="",AND(H86="",J86="")),"Leguminosenanteil überprüfen!",IF(AND(AND(G86="keine Begrünung",H86=0),AND(I86="keine Begrünung",J86=0)),0,IF(OR(AND(G86="",H86&gt;0),AND(I86="",J86&gt;0)),"Begrünung überprüfen!",IF(OR(AND(G86="keine Begrünung",H86&gt;0),AND(I86="keine Begrünung",J86&gt;0)),"Leguminosenanteil überprüfen!",IF(OR(AND(G86="Begrünung ohne Leguminosen",H86&gt;0),AND(I86="Begrünung ohne Leguminosen",J86&gt;0)),"Leguminosenanteil überprüfen!",IF(OR(AND(G86="Begrünung mit Leguminosen",H86&lt;=0),AND(I86="Begrünung mit Leguminosen",J86&lt;=0)),"Leguminosenanteil überprüfen!",IF(OR(G86="Begrünung ohne Leguminosen",I86="Begrünung ohne Leguminosen",G86="Begrünung mit Leguminosen",I86="Begrünung mit Leguminosen"),SUM(INDEX(Begrünung!C:C,MATCH('N-Berechnungsverfahren'!H86,Begrünung!A:A,0)),INDEX(Begrünung!C:C,MATCH('N-Berechnungsverfahren'!J86,Begrünung!A:A,0)),0))))))))))</f>
        <v/>
      </c>
      <c r="L86" s="59"/>
      <c r="M86" s="59"/>
      <c r="N86" s="58" t="str">
        <f t="shared" si="4"/>
        <v/>
      </c>
      <c r="O86" s="59"/>
      <c r="P86" s="89"/>
      <c r="Q86" s="58" t="str">
        <f>IF(B86="","",IF(OR(K86="Begrünung überprüfen!",K86="Leguminosenanteil überprüfen!"),"Begrünung überprüfen!",IF(OR(P86="",O86="",AND(P86="",O86="")),"Bodenbearbeitung auswählen!",IF(AND(J86&lt;50,P86="Walzen/Mulchen mit Leguminosen ab 50 %"),"Leguminosenanteil oder Bodenbearbeitung überprüfen!",IF(AND(J86&gt;=50,P86="Walzen/Mulchen/Mähen"),"Leguminosenanteil oder Bodenbearbeitung überprüfen!",IF(AND(J86&gt;=50,P86="Umbruch mit Leguminosen &lt; 50 %"),"Leguminosenanteil oder Bodenbearbeitung überprüfen!",IF(AND(J86&lt;50,P86="Umbruch mit Leguminosen ab 50 %"),"Leguminosenanteil oder Bodenbearbeitung überprüfen!",IF(AND(H86&lt;50,O86="Walzen/Mulchen mit Leguminosen ab 50 %"),"Leguminosenanteil oder Bodenbearbeitung überprüfen!",IF(AND(H86&gt;=50,O86="Walzen/Mulchen/Mähen"),"Leguminosenanteil oder Bodenbearbeitung überprüfen!",IF(AND(H86&gt;=50,O86="Umbruch mit Leguminosen &lt; 50 %"),"Leguminosenanteil oder Bodenbearbeitung überprüfen!",IF(AND(H86&lt;50,O86="Umbruch mit Leguminosen ab 50 %"),"Leguminosenanteil oder Bodenbearbeitung überprüfen!",SUM(INDEX(Bodenbearbeitung!B:B,MATCH('N-Berechnungsverfahren'!O86,Bodenbearbeitung!A:A,0)),INDEX(Bodenbearbeitung!B:B,MATCH('N-Berechnungsverfahren'!P86,Bodenbearbeitung!A:A,0))))))))))))))</f>
        <v/>
      </c>
      <c r="R86" s="109" t="str">
        <f t="shared" si="5"/>
        <v/>
      </c>
    </row>
    <row r="87" spans="1:18" x14ac:dyDescent="0.25">
      <c r="A87" s="108">
        <v>81</v>
      </c>
      <c r="B87" s="58" t="str">
        <f>IF(Flächenverzeichnis!A92="","",Flächenverzeichnis!A92)</f>
        <v/>
      </c>
      <c r="C87" s="59"/>
      <c r="D87" s="58" t="str">
        <f>IF(B87="","",IF(C87="","Zielertrag auswählen!",IF(C87="Traubenertrag:","Zielertrag auswählen!",INDEX('N-Grundbedarf'!B:B,MATCH(C87,'N-Grundbedarf'!A:A,0)))))</f>
        <v/>
      </c>
      <c r="E87" s="59"/>
      <c r="F87" s="58" t="str">
        <f t="shared" si="3"/>
        <v/>
      </c>
      <c r="G87" s="59"/>
      <c r="H87" s="86"/>
      <c r="I87" s="89"/>
      <c r="J87" s="90"/>
      <c r="K87" s="88" t="str">
        <f>IF(B87="","",IF(OR(G87="",I87="",AND(G87="",I87="")),"Begrünung überprüfen!",IF(OR(H87="",J87="",AND(H87="",J87="")),"Leguminosenanteil überprüfen!",IF(AND(AND(G87="keine Begrünung",H87=0),AND(I87="keine Begrünung",J87=0)),0,IF(OR(AND(G87="",H87&gt;0),AND(I87="",J87&gt;0)),"Begrünung überprüfen!",IF(OR(AND(G87="keine Begrünung",H87&gt;0),AND(I87="keine Begrünung",J87&gt;0)),"Leguminosenanteil überprüfen!",IF(OR(AND(G87="Begrünung ohne Leguminosen",H87&gt;0),AND(I87="Begrünung ohne Leguminosen",J87&gt;0)),"Leguminosenanteil überprüfen!",IF(OR(AND(G87="Begrünung mit Leguminosen",H87&lt;=0),AND(I87="Begrünung mit Leguminosen",J87&lt;=0)),"Leguminosenanteil überprüfen!",IF(OR(G87="Begrünung ohne Leguminosen",I87="Begrünung ohne Leguminosen",G87="Begrünung mit Leguminosen",I87="Begrünung mit Leguminosen"),SUM(INDEX(Begrünung!C:C,MATCH('N-Berechnungsverfahren'!H87,Begrünung!A:A,0)),INDEX(Begrünung!C:C,MATCH('N-Berechnungsverfahren'!J87,Begrünung!A:A,0)),0))))))))))</f>
        <v/>
      </c>
      <c r="L87" s="59"/>
      <c r="M87" s="59"/>
      <c r="N87" s="58" t="str">
        <f t="shared" si="4"/>
        <v/>
      </c>
      <c r="O87" s="59"/>
      <c r="P87" s="89"/>
      <c r="Q87" s="58" t="str">
        <f>IF(B87="","",IF(OR(K87="Begrünung überprüfen!",K87="Leguminosenanteil überprüfen!"),"Begrünung überprüfen!",IF(OR(P87="",O87="",AND(P87="",O87="")),"Bodenbearbeitung auswählen!",IF(AND(J87&lt;50,P87="Walzen/Mulchen mit Leguminosen ab 50 %"),"Leguminosenanteil oder Bodenbearbeitung überprüfen!",IF(AND(J87&gt;=50,P87="Walzen/Mulchen/Mähen"),"Leguminosenanteil oder Bodenbearbeitung überprüfen!",IF(AND(J87&gt;=50,P87="Umbruch mit Leguminosen &lt; 50 %"),"Leguminosenanteil oder Bodenbearbeitung überprüfen!",IF(AND(J87&lt;50,P87="Umbruch mit Leguminosen ab 50 %"),"Leguminosenanteil oder Bodenbearbeitung überprüfen!",IF(AND(H87&lt;50,O87="Walzen/Mulchen mit Leguminosen ab 50 %"),"Leguminosenanteil oder Bodenbearbeitung überprüfen!",IF(AND(H87&gt;=50,O87="Walzen/Mulchen/Mähen"),"Leguminosenanteil oder Bodenbearbeitung überprüfen!",IF(AND(H87&gt;=50,O87="Umbruch mit Leguminosen &lt; 50 %"),"Leguminosenanteil oder Bodenbearbeitung überprüfen!",IF(AND(H87&lt;50,O87="Umbruch mit Leguminosen ab 50 %"),"Leguminosenanteil oder Bodenbearbeitung überprüfen!",SUM(INDEX(Bodenbearbeitung!B:B,MATCH('N-Berechnungsverfahren'!O87,Bodenbearbeitung!A:A,0)),INDEX(Bodenbearbeitung!B:B,MATCH('N-Berechnungsverfahren'!P87,Bodenbearbeitung!A:A,0))))))))))))))</f>
        <v/>
      </c>
      <c r="R87" s="109" t="str">
        <f t="shared" si="5"/>
        <v/>
      </c>
    </row>
    <row r="88" spans="1:18" x14ac:dyDescent="0.25">
      <c r="A88" s="108">
        <v>82</v>
      </c>
      <c r="B88" s="58" t="str">
        <f>IF(Flächenverzeichnis!A93="","",Flächenverzeichnis!A93)</f>
        <v/>
      </c>
      <c r="C88" s="59"/>
      <c r="D88" s="58" t="str">
        <f>IF(B88="","",IF(C88="","Zielertrag auswählen!",IF(C88="Traubenertrag:","Zielertrag auswählen!",INDEX('N-Grundbedarf'!B:B,MATCH(C88,'N-Grundbedarf'!A:A,0)))))</f>
        <v/>
      </c>
      <c r="E88" s="59"/>
      <c r="F88" s="58" t="str">
        <f t="shared" si="3"/>
        <v/>
      </c>
      <c r="G88" s="59"/>
      <c r="H88" s="86"/>
      <c r="I88" s="89"/>
      <c r="J88" s="90"/>
      <c r="K88" s="88" t="str">
        <f>IF(B88="","",IF(OR(G88="",I88="",AND(G88="",I88="")),"Begrünung überprüfen!",IF(OR(H88="",J88="",AND(H88="",J88="")),"Leguminosenanteil überprüfen!",IF(AND(AND(G88="keine Begrünung",H88=0),AND(I88="keine Begrünung",J88=0)),0,IF(OR(AND(G88="",H88&gt;0),AND(I88="",J88&gt;0)),"Begrünung überprüfen!",IF(OR(AND(G88="keine Begrünung",H88&gt;0),AND(I88="keine Begrünung",J88&gt;0)),"Leguminosenanteil überprüfen!",IF(OR(AND(G88="Begrünung ohne Leguminosen",H88&gt;0),AND(I88="Begrünung ohne Leguminosen",J88&gt;0)),"Leguminosenanteil überprüfen!",IF(OR(AND(G88="Begrünung mit Leguminosen",H88&lt;=0),AND(I88="Begrünung mit Leguminosen",J88&lt;=0)),"Leguminosenanteil überprüfen!",IF(OR(G88="Begrünung ohne Leguminosen",I88="Begrünung ohne Leguminosen",G88="Begrünung mit Leguminosen",I88="Begrünung mit Leguminosen"),SUM(INDEX(Begrünung!C:C,MATCH('N-Berechnungsverfahren'!H88,Begrünung!A:A,0)),INDEX(Begrünung!C:C,MATCH('N-Berechnungsverfahren'!J88,Begrünung!A:A,0)),0))))))))))</f>
        <v/>
      </c>
      <c r="L88" s="59"/>
      <c r="M88" s="59"/>
      <c r="N88" s="58" t="str">
        <f t="shared" si="4"/>
        <v/>
      </c>
      <c r="O88" s="59"/>
      <c r="P88" s="89"/>
      <c r="Q88" s="58" t="str">
        <f>IF(B88="","",IF(OR(K88="Begrünung überprüfen!",K88="Leguminosenanteil überprüfen!"),"Begrünung überprüfen!",IF(OR(P88="",O88="",AND(P88="",O88="")),"Bodenbearbeitung auswählen!",IF(AND(J88&lt;50,P88="Walzen/Mulchen mit Leguminosen ab 50 %"),"Leguminosenanteil oder Bodenbearbeitung überprüfen!",IF(AND(J88&gt;=50,P88="Walzen/Mulchen/Mähen"),"Leguminosenanteil oder Bodenbearbeitung überprüfen!",IF(AND(J88&gt;=50,P88="Umbruch mit Leguminosen &lt; 50 %"),"Leguminosenanteil oder Bodenbearbeitung überprüfen!",IF(AND(J88&lt;50,P88="Umbruch mit Leguminosen ab 50 %"),"Leguminosenanteil oder Bodenbearbeitung überprüfen!",IF(AND(H88&lt;50,O88="Walzen/Mulchen mit Leguminosen ab 50 %"),"Leguminosenanteil oder Bodenbearbeitung überprüfen!",IF(AND(H88&gt;=50,O88="Walzen/Mulchen/Mähen"),"Leguminosenanteil oder Bodenbearbeitung überprüfen!",IF(AND(H88&gt;=50,O88="Umbruch mit Leguminosen &lt; 50 %"),"Leguminosenanteil oder Bodenbearbeitung überprüfen!",IF(AND(H88&lt;50,O88="Umbruch mit Leguminosen ab 50 %"),"Leguminosenanteil oder Bodenbearbeitung überprüfen!",SUM(INDEX(Bodenbearbeitung!B:B,MATCH('N-Berechnungsverfahren'!O88,Bodenbearbeitung!A:A,0)),INDEX(Bodenbearbeitung!B:B,MATCH('N-Berechnungsverfahren'!P88,Bodenbearbeitung!A:A,0))))))))))))))</f>
        <v/>
      </c>
      <c r="R88" s="109" t="str">
        <f t="shared" si="5"/>
        <v/>
      </c>
    </row>
    <row r="89" spans="1:18" x14ac:dyDescent="0.25">
      <c r="A89" s="108">
        <v>83</v>
      </c>
      <c r="B89" s="58" t="str">
        <f>IF(Flächenverzeichnis!A94="","",Flächenverzeichnis!A94)</f>
        <v/>
      </c>
      <c r="C89" s="59"/>
      <c r="D89" s="58" t="str">
        <f>IF(B89="","",IF(C89="","Zielertrag auswählen!",IF(C89="Traubenertrag:","Zielertrag auswählen!",INDEX('N-Grundbedarf'!B:B,MATCH(C89,'N-Grundbedarf'!A:A,0)))))</f>
        <v/>
      </c>
      <c r="E89" s="59"/>
      <c r="F89" s="58" t="str">
        <f t="shared" si="3"/>
        <v/>
      </c>
      <c r="G89" s="59"/>
      <c r="H89" s="86"/>
      <c r="I89" s="89"/>
      <c r="J89" s="90"/>
      <c r="K89" s="88" t="str">
        <f>IF(B89="","",IF(OR(G89="",I89="",AND(G89="",I89="")),"Begrünung überprüfen!",IF(OR(H89="",J89="",AND(H89="",J89="")),"Leguminosenanteil überprüfen!",IF(AND(AND(G89="keine Begrünung",H89=0),AND(I89="keine Begrünung",J89=0)),0,IF(OR(AND(G89="",H89&gt;0),AND(I89="",J89&gt;0)),"Begrünung überprüfen!",IF(OR(AND(G89="keine Begrünung",H89&gt;0),AND(I89="keine Begrünung",J89&gt;0)),"Leguminosenanteil überprüfen!",IF(OR(AND(G89="Begrünung ohne Leguminosen",H89&gt;0),AND(I89="Begrünung ohne Leguminosen",J89&gt;0)),"Leguminosenanteil überprüfen!",IF(OR(AND(G89="Begrünung mit Leguminosen",H89&lt;=0),AND(I89="Begrünung mit Leguminosen",J89&lt;=0)),"Leguminosenanteil überprüfen!",IF(OR(G89="Begrünung ohne Leguminosen",I89="Begrünung ohne Leguminosen",G89="Begrünung mit Leguminosen",I89="Begrünung mit Leguminosen"),SUM(INDEX(Begrünung!C:C,MATCH('N-Berechnungsverfahren'!H89,Begrünung!A:A,0)),INDEX(Begrünung!C:C,MATCH('N-Berechnungsverfahren'!J89,Begrünung!A:A,0)),0))))))))))</f>
        <v/>
      </c>
      <c r="L89" s="59"/>
      <c r="M89" s="59"/>
      <c r="N89" s="58" t="str">
        <f t="shared" si="4"/>
        <v/>
      </c>
      <c r="O89" s="59"/>
      <c r="P89" s="89"/>
      <c r="Q89" s="58" t="str">
        <f>IF(B89="","",IF(OR(K89="Begrünung überprüfen!",K89="Leguminosenanteil überprüfen!"),"Begrünung überprüfen!",IF(OR(P89="",O89="",AND(P89="",O89="")),"Bodenbearbeitung auswählen!",IF(AND(J89&lt;50,P89="Walzen/Mulchen mit Leguminosen ab 50 %"),"Leguminosenanteil oder Bodenbearbeitung überprüfen!",IF(AND(J89&gt;=50,P89="Walzen/Mulchen/Mähen"),"Leguminosenanteil oder Bodenbearbeitung überprüfen!",IF(AND(J89&gt;=50,P89="Umbruch mit Leguminosen &lt; 50 %"),"Leguminosenanteil oder Bodenbearbeitung überprüfen!",IF(AND(J89&lt;50,P89="Umbruch mit Leguminosen ab 50 %"),"Leguminosenanteil oder Bodenbearbeitung überprüfen!",IF(AND(H89&lt;50,O89="Walzen/Mulchen mit Leguminosen ab 50 %"),"Leguminosenanteil oder Bodenbearbeitung überprüfen!",IF(AND(H89&gt;=50,O89="Walzen/Mulchen/Mähen"),"Leguminosenanteil oder Bodenbearbeitung überprüfen!",IF(AND(H89&gt;=50,O89="Umbruch mit Leguminosen &lt; 50 %"),"Leguminosenanteil oder Bodenbearbeitung überprüfen!",IF(AND(H89&lt;50,O89="Umbruch mit Leguminosen ab 50 %"),"Leguminosenanteil oder Bodenbearbeitung überprüfen!",SUM(INDEX(Bodenbearbeitung!B:B,MATCH('N-Berechnungsverfahren'!O89,Bodenbearbeitung!A:A,0)),INDEX(Bodenbearbeitung!B:B,MATCH('N-Berechnungsverfahren'!P89,Bodenbearbeitung!A:A,0))))))))))))))</f>
        <v/>
      </c>
      <c r="R89" s="109" t="str">
        <f t="shared" si="5"/>
        <v/>
      </c>
    </row>
    <row r="90" spans="1:18" x14ac:dyDescent="0.25">
      <c r="A90" s="108">
        <v>84</v>
      </c>
      <c r="B90" s="58" t="str">
        <f>IF(Flächenverzeichnis!A95="","",Flächenverzeichnis!A95)</f>
        <v/>
      </c>
      <c r="C90" s="59"/>
      <c r="D90" s="58" t="str">
        <f>IF(B90="","",IF(C90="","Zielertrag auswählen!",IF(C90="Traubenertrag:","Zielertrag auswählen!",INDEX('N-Grundbedarf'!B:B,MATCH(C90,'N-Grundbedarf'!A:A,0)))))</f>
        <v/>
      </c>
      <c r="E90" s="59"/>
      <c r="F90" s="58" t="str">
        <f t="shared" si="3"/>
        <v/>
      </c>
      <c r="G90" s="59"/>
      <c r="H90" s="86"/>
      <c r="I90" s="89"/>
      <c r="J90" s="90"/>
      <c r="K90" s="88" t="str">
        <f>IF(B90="","",IF(OR(G90="",I90="",AND(G90="",I90="")),"Begrünung überprüfen!",IF(OR(H90="",J90="",AND(H90="",J90="")),"Leguminosenanteil überprüfen!",IF(AND(AND(G90="keine Begrünung",H90=0),AND(I90="keine Begrünung",J90=0)),0,IF(OR(AND(G90="",H90&gt;0),AND(I90="",J90&gt;0)),"Begrünung überprüfen!",IF(OR(AND(G90="keine Begrünung",H90&gt;0),AND(I90="keine Begrünung",J90&gt;0)),"Leguminosenanteil überprüfen!",IF(OR(AND(G90="Begrünung ohne Leguminosen",H90&gt;0),AND(I90="Begrünung ohne Leguminosen",J90&gt;0)),"Leguminosenanteil überprüfen!",IF(OR(AND(G90="Begrünung mit Leguminosen",H90&lt;=0),AND(I90="Begrünung mit Leguminosen",J90&lt;=0)),"Leguminosenanteil überprüfen!",IF(OR(G90="Begrünung ohne Leguminosen",I90="Begrünung ohne Leguminosen",G90="Begrünung mit Leguminosen",I90="Begrünung mit Leguminosen"),SUM(INDEX(Begrünung!C:C,MATCH('N-Berechnungsverfahren'!H90,Begrünung!A:A,0)),INDEX(Begrünung!C:C,MATCH('N-Berechnungsverfahren'!J90,Begrünung!A:A,0)),0))))))))))</f>
        <v/>
      </c>
      <c r="L90" s="59"/>
      <c r="M90" s="59"/>
      <c r="N90" s="58" t="str">
        <f t="shared" si="4"/>
        <v/>
      </c>
      <c r="O90" s="59"/>
      <c r="P90" s="89"/>
      <c r="Q90" s="58" t="str">
        <f>IF(B90="","",IF(OR(K90="Begrünung überprüfen!",K90="Leguminosenanteil überprüfen!"),"Begrünung überprüfen!",IF(OR(P90="",O90="",AND(P90="",O90="")),"Bodenbearbeitung auswählen!",IF(AND(J90&lt;50,P90="Walzen/Mulchen mit Leguminosen ab 50 %"),"Leguminosenanteil oder Bodenbearbeitung überprüfen!",IF(AND(J90&gt;=50,P90="Walzen/Mulchen/Mähen"),"Leguminosenanteil oder Bodenbearbeitung überprüfen!",IF(AND(J90&gt;=50,P90="Umbruch mit Leguminosen &lt; 50 %"),"Leguminosenanteil oder Bodenbearbeitung überprüfen!",IF(AND(J90&lt;50,P90="Umbruch mit Leguminosen ab 50 %"),"Leguminosenanteil oder Bodenbearbeitung überprüfen!",IF(AND(H90&lt;50,O90="Walzen/Mulchen mit Leguminosen ab 50 %"),"Leguminosenanteil oder Bodenbearbeitung überprüfen!",IF(AND(H90&gt;=50,O90="Walzen/Mulchen/Mähen"),"Leguminosenanteil oder Bodenbearbeitung überprüfen!",IF(AND(H90&gt;=50,O90="Umbruch mit Leguminosen &lt; 50 %"),"Leguminosenanteil oder Bodenbearbeitung überprüfen!",IF(AND(H90&lt;50,O90="Umbruch mit Leguminosen ab 50 %"),"Leguminosenanteil oder Bodenbearbeitung überprüfen!",SUM(INDEX(Bodenbearbeitung!B:B,MATCH('N-Berechnungsverfahren'!O90,Bodenbearbeitung!A:A,0)),INDEX(Bodenbearbeitung!B:B,MATCH('N-Berechnungsverfahren'!P90,Bodenbearbeitung!A:A,0))))))))))))))</f>
        <v/>
      </c>
      <c r="R90" s="109" t="str">
        <f t="shared" si="5"/>
        <v/>
      </c>
    </row>
    <row r="91" spans="1:18" x14ac:dyDescent="0.25">
      <c r="A91" s="108">
        <v>85</v>
      </c>
      <c r="B91" s="58" t="str">
        <f>IF(Flächenverzeichnis!A96="","",Flächenverzeichnis!A96)</f>
        <v/>
      </c>
      <c r="C91" s="59"/>
      <c r="D91" s="58" t="str">
        <f>IF(B91="","",IF(C91="","Zielertrag auswählen!",IF(C91="Traubenertrag:","Zielertrag auswählen!",INDEX('N-Grundbedarf'!B:B,MATCH(C91,'N-Grundbedarf'!A:A,0)))))</f>
        <v/>
      </c>
      <c r="E91" s="59"/>
      <c r="F91" s="58" t="str">
        <f t="shared" si="3"/>
        <v/>
      </c>
      <c r="G91" s="59"/>
      <c r="H91" s="86"/>
      <c r="I91" s="89"/>
      <c r="J91" s="90"/>
      <c r="K91" s="88" t="str">
        <f>IF(B91="","",IF(OR(G91="",I91="",AND(G91="",I91="")),"Begrünung überprüfen!",IF(OR(H91="",J91="",AND(H91="",J91="")),"Leguminosenanteil überprüfen!",IF(AND(AND(G91="keine Begrünung",H91=0),AND(I91="keine Begrünung",J91=0)),0,IF(OR(AND(G91="",H91&gt;0),AND(I91="",J91&gt;0)),"Begrünung überprüfen!",IF(OR(AND(G91="keine Begrünung",H91&gt;0),AND(I91="keine Begrünung",J91&gt;0)),"Leguminosenanteil überprüfen!",IF(OR(AND(G91="Begrünung ohne Leguminosen",H91&gt;0),AND(I91="Begrünung ohne Leguminosen",J91&gt;0)),"Leguminosenanteil überprüfen!",IF(OR(AND(G91="Begrünung mit Leguminosen",H91&lt;=0),AND(I91="Begrünung mit Leguminosen",J91&lt;=0)),"Leguminosenanteil überprüfen!",IF(OR(G91="Begrünung ohne Leguminosen",I91="Begrünung ohne Leguminosen",G91="Begrünung mit Leguminosen",I91="Begrünung mit Leguminosen"),SUM(INDEX(Begrünung!C:C,MATCH('N-Berechnungsverfahren'!H91,Begrünung!A:A,0)),INDEX(Begrünung!C:C,MATCH('N-Berechnungsverfahren'!J91,Begrünung!A:A,0)),0))))))))))</f>
        <v/>
      </c>
      <c r="L91" s="59"/>
      <c r="M91" s="59"/>
      <c r="N91" s="58" t="str">
        <f t="shared" si="4"/>
        <v/>
      </c>
      <c r="O91" s="59"/>
      <c r="P91" s="89"/>
      <c r="Q91" s="58" t="str">
        <f>IF(B91="","",IF(OR(K91="Begrünung überprüfen!",K91="Leguminosenanteil überprüfen!"),"Begrünung überprüfen!",IF(OR(P91="",O91="",AND(P91="",O91="")),"Bodenbearbeitung auswählen!",IF(AND(J91&lt;50,P91="Walzen/Mulchen mit Leguminosen ab 50 %"),"Leguminosenanteil oder Bodenbearbeitung überprüfen!",IF(AND(J91&gt;=50,P91="Walzen/Mulchen/Mähen"),"Leguminosenanteil oder Bodenbearbeitung überprüfen!",IF(AND(J91&gt;=50,P91="Umbruch mit Leguminosen &lt; 50 %"),"Leguminosenanteil oder Bodenbearbeitung überprüfen!",IF(AND(J91&lt;50,P91="Umbruch mit Leguminosen ab 50 %"),"Leguminosenanteil oder Bodenbearbeitung überprüfen!",IF(AND(H91&lt;50,O91="Walzen/Mulchen mit Leguminosen ab 50 %"),"Leguminosenanteil oder Bodenbearbeitung überprüfen!",IF(AND(H91&gt;=50,O91="Walzen/Mulchen/Mähen"),"Leguminosenanteil oder Bodenbearbeitung überprüfen!",IF(AND(H91&gt;=50,O91="Umbruch mit Leguminosen &lt; 50 %"),"Leguminosenanteil oder Bodenbearbeitung überprüfen!",IF(AND(H91&lt;50,O91="Umbruch mit Leguminosen ab 50 %"),"Leguminosenanteil oder Bodenbearbeitung überprüfen!",SUM(INDEX(Bodenbearbeitung!B:B,MATCH('N-Berechnungsverfahren'!O91,Bodenbearbeitung!A:A,0)),INDEX(Bodenbearbeitung!B:B,MATCH('N-Berechnungsverfahren'!P91,Bodenbearbeitung!A:A,0))))))))))))))</f>
        <v/>
      </c>
      <c r="R91" s="109" t="str">
        <f t="shared" si="5"/>
        <v/>
      </c>
    </row>
    <row r="92" spans="1:18" x14ac:dyDescent="0.25">
      <c r="A92" s="108">
        <v>86</v>
      </c>
      <c r="B92" s="58" t="str">
        <f>IF(Flächenverzeichnis!A97="","",Flächenverzeichnis!A97)</f>
        <v/>
      </c>
      <c r="C92" s="59"/>
      <c r="D92" s="58" t="str">
        <f>IF(B92="","",IF(C92="","Zielertrag auswählen!",IF(C92="Traubenertrag:","Zielertrag auswählen!",INDEX('N-Grundbedarf'!B:B,MATCH(C92,'N-Grundbedarf'!A:A,0)))))</f>
        <v/>
      </c>
      <c r="E92" s="59"/>
      <c r="F92" s="58" t="str">
        <f t="shared" si="3"/>
        <v/>
      </c>
      <c r="G92" s="59"/>
      <c r="H92" s="86"/>
      <c r="I92" s="89"/>
      <c r="J92" s="90"/>
      <c r="K92" s="88" t="str">
        <f>IF(B92="","",IF(OR(G92="",I92="",AND(G92="",I92="")),"Begrünung überprüfen!",IF(OR(H92="",J92="",AND(H92="",J92="")),"Leguminosenanteil überprüfen!",IF(AND(AND(G92="keine Begrünung",H92=0),AND(I92="keine Begrünung",J92=0)),0,IF(OR(AND(G92="",H92&gt;0),AND(I92="",J92&gt;0)),"Begrünung überprüfen!",IF(OR(AND(G92="keine Begrünung",H92&gt;0),AND(I92="keine Begrünung",J92&gt;0)),"Leguminosenanteil überprüfen!",IF(OR(AND(G92="Begrünung ohne Leguminosen",H92&gt;0),AND(I92="Begrünung ohne Leguminosen",J92&gt;0)),"Leguminosenanteil überprüfen!",IF(OR(AND(G92="Begrünung mit Leguminosen",H92&lt;=0),AND(I92="Begrünung mit Leguminosen",J92&lt;=0)),"Leguminosenanteil überprüfen!",IF(OR(G92="Begrünung ohne Leguminosen",I92="Begrünung ohne Leguminosen",G92="Begrünung mit Leguminosen",I92="Begrünung mit Leguminosen"),SUM(INDEX(Begrünung!C:C,MATCH('N-Berechnungsverfahren'!H92,Begrünung!A:A,0)),INDEX(Begrünung!C:C,MATCH('N-Berechnungsverfahren'!J92,Begrünung!A:A,0)),0))))))))))</f>
        <v/>
      </c>
      <c r="L92" s="59"/>
      <c r="M92" s="59"/>
      <c r="N92" s="58" t="str">
        <f t="shared" si="4"/>
        <v/>
      </c>
      <c r="O92" s="59"/>
      <c r="P92" s="89"/>
      <c r="Q92" s="58" t="str">
        <f>IF(B92="","",IF(OR(K92="Begrünung überprüfen!",K92="Leguminosenanteil überprüfen!"),"Begrünung überprüfen!",IF(OR(P92="",O92="",AND(P92="",O92="")),"Bodenbearbeitung auswählen!",IF(AND(J92&lt;50,P92="Walzen/Mulchen mit Leguminosen ab 50 %"),"Leguminosenanteil oder Bodenbearbeitung überprüfen!",IF(AND(J92&gt;=50,P92="Walzen/Mulchen/Mähen"),"Leguminosenanteil oder Bodenbearbeitung überprüfen!",IF(AND(J92&gt;=50,P92="Umbruch mit Leguminosen &lt; 50 %"),"Leguminosenanteil oder Bodenbearbeitung überprüfen!",IF(AND(J92&lt;50,P92="Umbruch mit Leguminosen ab 50 %"),"Leguminosenanteil oder Bodenbearbeitung überprüfen!",IF(AND(H92&lt;50,O92="Walzen/Mulchen mit Leguminosen ab 50 %"),"Leguminosenanteil oder Bodenbearbeitung überprüfen!",IF(AND(H92&gt;=50,O92="Walzen/Mulchen/Mähen"),"Leguminosenanteil oder Bodenbearbeitung überprüfen!",IF(AND(H92&gt;=50,O92="Umbruch mit Leguminosen &lt; 50 %"),"Leguminosenanteil oder Bodenbearbeitung überprüfen!",IF(AND(H92&lt;50,O92="Umbruch mit Leguminosen ab 50 %"),"Leguminosenanteil oder Bodenbearbeitung überprüfen!",SUM(INDEX(Bodenbearbeitung!B:B,MATCH('N-Berechnungsverfahren'!O92,Bodenbearbeitung!A:A,0)),INDEX(Bodenbearbeitung!B:B,MATCH('N-Berechnungsverfahren'!P92,Bodenbearbeitung!A:A,0))))))))))))))</f>
        <v/>
      </c>
      <c r="R92" s="109" t="str">
        <f t="shared" si="5"/>
        <v/>
      </c>
    </row>
    <row r="93" spans="1:18" x14ac:dyDescent="0.25">
      <c r="A93" s="108">
        <v>87</v>
      </c>
      <c r="B93" s="58" t="str">
        <f>IF(Flächenverzeichnis!A98="","",Flächenverzeichnis!A98)</f>
        <v/>
      </c>
      <c r="C93" s="59"/>
      <c r="D93" s="58" t="str">
        <f>IF(B93="","",IF(C93="","Zielertrag auswählen!",IF(C93="Traubenertrag:","Zielertrag auswählen!",INDEX('N-Grundbedarf'!B:B,MATCH(C93,'N-Grundbedarf'!A:A,0)))))</f>
        <v/>
      </c>
      <c r="E93" s="59"/>
      <c r="F93" s="58" t="str">
        <f t="shared" si="3"/>
        <v/>
      </c>
      <c r="G93" s="59"/>
      <c r="H93" s="86"/>
      <c r="I93" s="89"/>
      <c r="J93" s="90"/>
      <c r="K93" s="88" t="str">
        <f>IF(B93="","",IF(OR(G93="",I93="",AND(G93="",I93="")),"Begrünung überprüfen!",IF(OR(H93="",J93="",AND(H93="",J93="")),"Leguminosenanteil überprüfen!",IF(AND(AND(G93="keine Begrünung",H93=0),AND(I93="keine Begrünung",J93=0)),0,IF(OR(AND(G93="",H93&gt;0),AND(I93="",J93&gt;0)),"Begrünung überprüfen!",IF(OR(AND(G93="keine Begrünung",H93&gt;0),AND(I93="keine Begrünung",J93&gt;0)),"Leguminosenanteil überprüfen!",IF(OR(AND(G93="Begrünung ohne Leguminosen",H93&gt;0),AND(I93="Begrünung ohne Leguminosen",J93&gt;0)),"Leguminosenanteil überprüfen!",IF(OR(AND(G93="Begrünung mit Leguminosen",H93&lt;=0),AND(I93="Begrünung mit Leguminosen",J93&lt;=0)),"Leguminosenanteil überprüfen!",IF(OR(G93="Begrünung ohne Leguminosen",I93="Begrünung ohne Leguminosen",G93="Begrünung mit Leguminosen",I93="Begrünung mit Leguminosen"),SUM(INDEX(Begrünung!C:C,MATCH('N-Berechnungsverfahren'!H93,Begrünung!A:A,0)),INDEX(Begrünung!C:C,MATCH('N-Berechnungsverfahren'!J93,Begrünung!A:A,0)),0))))))))))</f>
        <v/>
      </c>
      <c r="L93" s="59"/>
      <c r="M93" s="59"/>
      <c r="N93" s="58" t="str">
        <f t="shared" si="4"/>
        <v/>
      </c>
      <c r="O93" s="59"/>
      <c r="P93" s="89"/>
      <c r="Q93" s="58" t="str">
        <f>IF(B93="","",IF(OR(K93="Begrünung überprüfen!",K93="Leguminosenanteil überprüfen!"),"Begrünung überprüfen!",IF(OR(P93="",O93="",AND(P93="",O93="")),"Bodenbearbeitung auswählen!",IF(AND(J93&lt;50,P93="Walzen/Mulchen mit Leguminosen ab 50 %"),"Leguminosenanteil oder Bodenbearbeitung überprüfen!",IF(AND(J93&gt;=50,P93="Walzen/Mulchen/Mähen"),"Leguminosenanteil oder Bodenbearbeitung überprüfen!",IF(AND(J93&gt;=50,P93="Umbruch mit Leguminosen &lt; 50 %"),"Leguminosenanteil oder Bodenbearbeitung überprüfen!",IF(AND(J93&lt;50,P93="Umbruch mit Leguminosen ab 50 %"),"Leguminosenanteil oder Bodenbearbeitung überprüfen!",IF(AND(H93&lt;50,O93="Walzen/Mulchen mit Leguminosen ab 50 %"),"Leguminosenanteil oder Bodenbearbeitung überprüfen!",IF(AND(H93&gt;=50,O93="Walzen/Mulchen/Mähen"),"Leguminosenanteil oder Bodenbearbeitung überprüfen!",IF(AND(H93&gt;=50,O93="Umbruch mit Leguminosen &lt; 50 %"),"Leguminosenanteil oder Bodenbearbeitung überprüfen!",IF(AND(H93&lt;50,O93="Umbruch mit Leguminosen ab 50 %"),"Leguminosenanteil oder Bodenbearbeitung überprüfen!",SUM(INDEX(Bodenbearbeitung!B:B,MATCH('N-Berechnungsverfahren'!O93,Bodenbearbeitung!A:A,0)),INDEX(Bodenbearbeitung!B:B,MATCH('N-Berechnungsverfahren'!P93,Bodenbearbeitung!A:A,0))))))))))))))</f>
        <v/>
      </c>
      <c r="R93" s="109" t="str">
        <f t="shared" si="5"/>
        <v/>
      </c>
    </row>
    <row r="94" spans="1:18" x14ac:dyDescent="0.25">
      <c r="A94" s="108">
        <v>88</v>
      </c>
      <c r="B94" s="58" t="str">
        <f>IF(Flächenverzeichnis!A99="","",Flächenverzeichnis!A99)</f>
        <v/>
      </c>
      <c r="C94" s="59"/>
      <c r="D94" s="58" t="str">
        <f>IF(B94="","",IF(C94="","Zielertrag auswählen!",IF(C94="Traubenertrag:","Zielertrag auswählen!",INDEX('N-Grundbedarf'!B:B,MATCH(C94,'N-Grundbedarf'!A:A,0)))))</f>
        <v/>
      </c>
      <c r="E94" s="59"/>
      <c r="F94" s="58" t="str">
        <f t="shared" si="3"/>
        <v/>
      </c>
      <c r="G94" s="59"/>
      <c r="H94" s="86"/>
      <c r="I94" s="89"/>
      <c r="J94" s="90"/>
      <c r="K94" s="88" t="str">
        <f>IF(B94="","",IF(OR(G94="",I94="",AND(G94="",I94="")),"Begrünung überprüfen!",IF(OR(H94="",J94="",AND(H94="",J94="")),"Leguminosenanteil überprüfen!",IF(AND(AND(G94="keine Begrünung",H94=0),AND(I94="keine Begrünung",J94=0)),0,IF(OR(AND(G94="",H94&gt;0),AND(I94="",J94&gt;0)),"Begrünung überprüfen!",IF(OR(AND(G94="keine Begrünung",H94&gt;0),AND(I94="keine Begrünung",J94&gt;0)),"Leguminosenanteil überprüfen!",IF(OR(AND(G94="Begrünung ohne Leguminosen",H94&gt;0),AND(I94="Begrünung ohne Leguminosen",J94&gt;0)),"Leguminosenanteil überprüfen!",IF(OR(AND(G94="Begrünung mit Leguminosen",H94&lt;=0),AND(I94="Begrünung mit Leguminosen",J94&lt;=0)),"Leguminosenanteil überprüfen!",IF(OR(G94="Begrünung ohne Leguminosen",I94="Begrünung ohne Leguminosen",G94="Begrünung mit Leguminosen",I94="Begrünung mit Leguminosen"),SUM(INDEX(Begrünung!C:C,MATCH('N-Berechnungsverfahren'!H94,Begrünung!A:A,0)),INDEX(Begrünung!C:C,MATCH('N-Berechnungsverfahren'!J94,Begrünung!A:A,0)),0))))))))))</f>
        <v/>
      </c>
      <c r="L94" s="59"/>
      <c r="M94" s="59"/>
      <c r="N94" s="58" t="str">
        <f t="shared" si="4"/>
        <v/>
      </c>
      <c r="O94" s="59"/>
      <c r="P94" s="89"/>
      <c r="Q94" s="58" t="str">
        <f>IF(B94="","",IF(OR(K94="Begrünung überprüfen!",K94="Leguminosenanteil überprüfen!"),"Begrünung überprüfen!",IF(OR(P94="",O94="",AND(P94="",O94="")),"Bodenbearbeitung auswählen!",IF(AND(J94&lt;50,P94="Walzen/Mulchen mit Leguminosen ab 50 %"),"Leguminosenanteil oder Bodenbearbeitung überprüfen!",IF(AND(J94&gt;=50,P94="Walzen/Mulchen/Mähen"),"Leguminosenanteil oder Bodenbearbeitung überprüfen!",IF(AND(J94&gt;=50,P94="Umbruch mit Leguminosen &lt; 50 %"),"Leguminosenanteil oder Bodenbearbeitung überprüfen!",IF(AND(J94&lt;50,P94="Umbruch mit Leguminosen ab 50 %"),"Leguminosenanteil oder Bodenbearbeitung überprüfen!",IF(AND(H94&lt;50,O94="Walzen/Mulchen mit Leguminosen ab 50 %"),"Leguminosenanteil oder Bodenbearbeitung überprüfen!",IF(AND(H94&gt;=50,O94="Walzen/Mulchen/Mähen"),"Leguminosenanteil oder Bodenbearbeitung überprüfen!",IF(AND(H94&gt;=50,O94="Umbruch mit Leguminosen &lt; 50 %"),"Leguminosenanteil oder Bodenbearbeitung überprüfen!",IF(AND(H94&lt;50,O94="Umbruch mit Leguminosen ab 50 %"),"Leguminosenanteil oder Bodenbearbeitung überprüfen!",SUM(INDEX(Bodenbearbeitung!B:B,MATCH('N-Berechnungsverfahren'!O94,Bodenbearbeitung!A:A,0)),INDEX(Bodenbearbeitung!B:B,MATCH('N-Berechnungsverfahren'!P94,Bodenbearbeitung!A:A,0))))))))))))))</f>
        <v/>
      </c>
      <c r="R94" s="109" t="str">
        <f t="shared" si="5"/>
        <v/>
      </c>
    </row>
    <row r="95" spans="1:18" x14ac:dyDescent="0.25">
      <c r="A95" s="108">
        <v>89</v>
      </c>
      <c r="B95" s="58" t="str">
        <f>IF(Flächenverzeichnis!A100="","",Flächenverzeichnis!A100)</f>
        <v/>
      </c>
      <c r="C95" s="59"/>
      <c r="D95" s="58" t="str">
        <f>IF(B95="","",IF(C95="","Zielertrag auswählen!",IF(C95="Traubenertrag:","Zielertrag auswählen!",INDEX('N-Grundbedarf'!B:B,MATCH(C95,'N-Grundbedarf'!A:A,0)))))</f>
        <v/>
      </c>
      <c r="E95" s="59"/>
      <c r="F95" s="58" t="str">
        <f t="shared" si="3"/>
        <v/>
      </c>
      <c r="G95" s="59"/>
      <c r="H95" s="86"/>
      <c r="I95" s="89"/>
      <c r="J95" s="90"/>
      <c r="K95" s="88" t="str">
        <f>IF(B95="","",IF(OR(G95="",I95="",AND(G95="",I95="")),"Begrünung überprüfen!",IF(OR(H95="",J95="",AND(H95="",J95="")),"Leguminosenanteil überprüfen!",IF(AND(AND(G95="keine Begrünung",H95=0),AND(I95="keine Begrünung",J95=0)),0,IF(OR(AND(G95="",H95&gt;0),AND(I95="",J95&gt;0)),"Begrünung überprüfen!",IF(OR(AND(G95="keine Begrünung",H95&gt;0),AND(I95="keine Begrünung",J95&gt;0)),"Leguminosenanteil überprüfen!",IF(OR(AND(G95="Begrünung ohne Leguminosen",H95&gt;0),AND(I95="Begrünung ohne Leguminosen",J95&gt;0)),"Leguminosenanteil überprüfen!",IF(OR(AND(G95="Begrünung mit Leguminosen",H95&lt;=0),AND(I95="Begrünung mit Leguminosen",J95&lt;=0)),"Leguminosenanteil überprüfen!",IF(OR(G95="Begrünung ohne Leguminosen",I95="Begrünung ohne Leguminosen",G95="Begrünung mit Leguminosen",I95="Begrünung mit Leguminosen"),SUM(INDEX(Begrünung!C:C,MATCH('N-Berechnungsverfahren'!H95,Begrünung!A:A,0)),INDEX(Begrünung!C:C,MATCH('N-Berechnungsverfahren'!J95,Begrünung!A:A,0)),0))))))))))</f>
        <v/>
      </c>
      <c r="L95" s="59"/>
      <c r="M95" s="59"/>
      <c r="N95" s="58" t="str">
        <f t="shared" si="4"/>
        <v/>
      </c>
      <c r="O95" s="59"/>
      <c r="P95" s="89"/>
      <c r="Q95" s="58" t="str">
        <f>IF(B95="","",IF(OR(K95="Begrünung überprüfen!",K95="Leguminosenanteil überprüfen!"),"Begrünung überprüfen!",IF(OR(P95="",O95="",AND(P95="",O95="")),"Bodenbearbeitung auswählen!",IF(AND(J95&lt;50,P95="Walzen/Mulchen mit Leguminosen ab 50 %"),"Leguminosenanteil oder Bodenbearbeitung überprüfen!",IF(AND(J95&gt;=50,P95="Walzen/Mulchen/Mähen"),"Leguminosenanteil oder Bodenbearbeitung überprüfen!",IF(AND(J95&gt;=50,P95="Umbruch mit Leguminosen &lt; 50 %"),"Leguminosenanteil oder Bodenbearbeitung überprüfen!",IF(AND(J95&lt;50,P95="Umbruch mit Leguminosen ab 50 %"),"Leguminosenanteil oder Bodenbearbeitung überprüfen!",IF(AND(H95&lt;50,O95="Walzen/Mulchen mit Leguminosen ab 50 %"),"Leguminosenanteil oder Bodenbearbeitung überprüfen!",IF(AND(H95&gt;=50,O95="Walzen/Mulchen/Mähen"),"Leguminosenanteil oder Bodenbearbeitung überprüfen!",IF(AND(H95&gt;=50,O95="Umbruch mit Leguminosen &lt; 50 %"),"Leguminosenanteil oder Bodenbearbeitung überprüfen!",IF(AND(H95&lt;50,O95="Umbruch mit Leguminosen ab 50 %"),"Leguminosenanteil oder Bodenbearbeitung überprüfen!",SUM(INDEX(Bodenbearbeitung!B:B,MATCH('N-Berechnungsverfahren'!O95,Bodenbearbeitung!A:A,0)),INDEX(Bodenbearbeitung!B:B,MATCH('N-Berechnungsverfahren'!P95,Bodenbearbeitung!A:A,0))))))))))))))</f>
        <v/>
      </c>
      <c r="R95" s="109" t="str">
        <f t="shared" si="5"/>
        <v/>
      </c>
    </row>
    <row r="96" spans="1:18" x14ac:dyDescent="0.25">
      <c r="A96" s="108">
        <v>90</v>
      </c>
      <c r="B96" s="58" t="str">
        <f>IF(Flächenverzeichnis!A101="","",Flächenverzeichnis!A101)</f>
        <v/>
      </c>
      <c r="C96" s="59"/>
      <c r="D96" s="58" t="str">
        <f>IF(B96="","",IF(C96="","Zielertrag auswählen!",IF(C96="Traubenertrag:","Zielertrag auswählen!",INDEX('N-Grundbedarf'!B:B,MATCH(C96,'N-Grundbedarf'!A:A,0)))))</f>
        <v/>
      </c>
      <c r="E96" s="59"/>
      <c r="F96" s="58" t="str">
        <f t="shared" si="3"/>
        <v/>
      </c>
      <c r="G96" s="59"/>
      <c r="H96" s="86"/>
      <c r="I96" s="89"/>
      <c r="J96" s="90"/>
      <c r="K96" s="88" t="str">
        <f>IF(B96="","",IF(OR(G96="",I96="",AND(G96="",I96="")),"Begrünung überprüfen!",IF(OR(H96="",J96="",AND(H96="",J96="")),"Leguminosenanteil überprüfen!",IF(AND(AND(G96="keine Begrünung",H96=0),AND(I96="keine Begrünung",J96=0)),0,IF(OR(AND(G96="",H96&gt;0),AND(I96="",J96&gt;0)),"Begrünung überprüfen!",IF(OR(AND(G96="keine Begrünung",H96&gt;0),AND(I96="keine Begrünung",J96&gt;0)),"Leguminosenanteil überprüfen!",IF(OR(AND(G96="Begrünung ohne Leguminosen",H96&gt;0),AND(I96="Begrünung ohne Leguminosen",J96&gt;0)),"Leguminosenanteil überprüfen!",IF(OR(AND(G96="Begrünung mit Leguminosen",H96&lt;=0),AND(I96="Begrünung mit Leguminosen",J96&lt;=0)),"Leguminosenanteil überprüfen!",IF(OR(G96="Begrünung ohne Leguminosen",I96="Begrünung ohne Leguminosen",G96="Begrünung mit Leguminosen",I96="Begrünung mit Leguminosen"),SUM(INDEX(Begrünung!C:C,MATCH('N-Berechnungsverfahren'!H96,Begrünung!A:A,0)),INDEX(Begrünung!C:C,MATCH('N-Berechnungsverfahren'!J96,Begrünung!A:A,0)),0))))))))))</f>
        <v/>
      </c>
      <c r="L96" s="59"/>
      <c r="M96" s="59"/>
      <c r="N96" s="58" t="str">
        <f t="shared" si="4"/>
        <v/>
      </c>
      <c r="O96" s="59"/>
      <c r="P96" s="89"/>
      <c r="Q96" s="58" t="str">
        <f>IF(B96="","",IF(OR(K96="Begrünung überprüfen!",K96="Leguminosenanteil überprüfen!"),"Begrünung überprüfen!",IF(OR(P96="",O96="",AND(P96="",O96="")),"Bodenbearbeitung auswählen!",IF(AND(J96&lt;50,P96="Walzen/Mulchen mit Leguminosen ab 50 %"),"Leguminosenanteil oder Bodenbearbeitung überprüfen!",IF(AND(J96&gt;=50,P96="Walzen/Mulchen/Mähen"),"Leguminosenanteil oder Bodenbearbeitung überprüfen!",IF(AND(J96&gt;=50,P96="Umbruch mit Leguminosen &lt; 50 %"),"Leguminosenanteil oder Bodenbearbeitung überprüfen!",IF(AND(J96&lt;50,P96="Umbruch mit Leguminosen ab 50 %"),"Leguminosenanteil oder Bodenbearbeitung überprüfen!",IF(AND(H96&lt;50,O96="Walzen/Mulchen mit Leguminosen ab 50 %"),"Leguminosenanteil oder Bodenbearbeitung überprüfen!",IF(AND(H96&gt;=50,O96="Walzen/Mulchen/Mähen"),"Leguminosenanteil oder Bodenbearbeitung überprüfen!",IF(AND(H96&gt;=50,O96="Umbruch mit Leguminosen &lt; 50 %"),"Leguminosenanteil oder Bodenbearbeitung überprüfen!",IF(AND(H96&lt;50,O96="Umbruch mit Leguminosen ab 50 %"),"Leguminosenanteil oder Bodenbearbeitung überprüfen!",SUM(INDEX(Bodenbearbeitung!B:B,MATCH('N-Berechnungsverfahren'!O96,Bodenbearbeitung!A:A,0)),INDEX(Bodenbearbeitung!B:B,MATCH('N-Berechnungsverfahren'!P96,Bodenbearbeitung!A:A,0))))))))))))))</f>
        <v/>
      </c>
      <c r="R96" s="109" t="str">
        <f t="shared" si="5"/>
        <v/>
      </c>
    </row>
    <row r="97" spans="1:24" x14ac:dyDescent="0.25">
      <c r="A97" s="108">
        <v>91</v>
      </c>
      <c r="B97" s="58" t="str">
        <f>IF(Flächenverzeichnis!A102="","",Flächenverzeichnis!A102)</f>
        <v/>
      </c>
      <c r="C97" s="59"/>
      <c r="D97" s="58" t="str">
        <f>IF(B97="","",IF(C97="","Zielertrag auswählen!",IF(C97="Traubenertrag:","Zielertrag auswählen!",INDEX('N-Grundbedarf'!B:B,MATCH(C97,'N-Grundbedarf'!A:A,0)))))</f>
        <v/>
      </c>
      <c r="E97" s="59"/>
      <c r="F97" s="58" t="str">
        <f t="shared" si="3"/>
        <v/>
      </c>
      <c r="G97" s="59"/>
      <c r="H97" s="86"/>
      <c r="I97" s="89"/>
      <c r="J97" s="90"/>
      <c r="K97" s="88" t="str">
        <f>IF(B97="","",IF(OR(G97="",I97="",AND(G97="",I97="")),"Begrünung überprüfen!",IF(OR(H97="",J97="",AND(H97="",J97="")),"Leguminosenanteil überprüfen!",IF(AND(AND(G97="keine Begrünung",H97=0),AND(I97="keine Begrünung",J97=0)),0,IF(OR(AND(G97="",H97&gt;0),AND(I97="",J97&gt;0)),"Begrünung überprüfen!",IF(OR(AND(G97="keine Begrünung",H97&gt;0),AND(I97="keine Begrünung",J97&gt;0)),"Leguminosenanteil überprüfen!",IF(OR(AND(G97="Begrünung ohne Leguminosen",H97&gt;0),AND(I97="Begrünung ohne Leguminosen",J97&gt;0)),"Leguminosenanteil überprüfen!",IF(OR(AND(G97="Begrünung mit Leguminosen",H97&lt;=0),AND(I97="Begrünung mit Leguminosen",J97&lt;=0)),"Leguminosenanteil überprüfen!",IF(OR(G97="Begrünung ohne Leguminosen",I97="Begrünung ohne Leguminosen",G97="Begrünung mit Leguminosen",I97="Begrünung mit Leguminosen"),SUM(INDEX(Begrünung!C:C,MATCH('N-Berechnungsverfahren'!H97,Begrünung!A:A,0)),INDEX(Begrünung!C:C,MATCH('N-Berechnungsverfahren'!J97,Begrünung!A:A,0)),0))))))))))</f>
        <v/>
      </c>
      <c r="L97" s="59"/>
      <c r="M97" s="59"/>
      <c r="N97" s="58" t="str">
        <f t="shared" si="4"/>
        <v/>
      </c>
      <c r="O97" s="59"/>
      <c r="P97" s="89"/>
      <c r="Q97" s="58" t="str">
        <f>IF(B97="","",IF(OR(K97="Begrünung überprüfen!",K97="Leguminosenanteil überprüfen!"),"Begrünung überprüfen!",IF(OR(P97="",O97="",AND(P97="",O97="")),"Bodenbearbeitung auswählen!",IF(AND(J97&lt;50,P97="Walzen/Mulchen mit Leguminosen ab 50 %"),"Leguminosenanteil oder Bodenbearbeitung überprüfen!",IF(AND(J97&gt;=50,P97="Walzen/Mulchen/Mähen"),"Leguminosenanteil oder Bodenbearbeitung überprüfen!",IF(AND(J97&gt;=50,P97="Umbruch mit Leguminosen &lt; 50 %"),"Leguminosenanteil oder Bodenbearbeitung überprüfen!",IF(AND(J97&lt;50,P97="Umbruch mit Leguminosen ab 50 %"),"Leguminosenanteil oder Bodenbearbeitung überprüfen!",IF(AND(H97&lt;50,O97="Walzen/Mulchen mit Leguminosen ab 50 %"),"Leguminosenanteil oder Bodenbearbeitung überprüfen!",IF(AND(H97&gt;=50,O97="Walzen/Mulchen/Mähen"),"Leguminosenanteil oder Bodenbearbeitung überprüfen!",IF(AND(H97&gt;=50,O97="Umbruch mit Leguminosen &lt; 50 %"),"Leguminosenanteil oder Bodenbearbeitung überprüfen!",IF(AND(H97&lt;50,O97="Umbruch mit Leguminosen ab 50 %"),"Leguminosenanteil oder Bodenbearbeitung überprüfen!",SUM(INDEX(Bodenbearbeitung!B:B,MATCH('N-Berechnungsverfahren'!O97,Bodenbearbeitung!A:A,0)),INDEX(Bodenbearbeitung!B:B,MATCH('N-Berechnungsverfahren'!P97,Bodenbearbeitung!A:A,0))))))))))))))</f>
        <v/>
      </c>
      <c r="R97" s="109" t="str">
        <f t="shared" si="5"/>
        <v/>
      </c>
    </row>
    <row r="98" spans="1:24" x14ac:dyDescent="0.25">
      <c r="A98" s="108">
        <v>92</v>
      </c>
      <c r="B98" s="58" t="str">
        <f>IF(Flächenverzeichnis!A103="","",Flächenverzeichnis!A103)</f>
        <v/>
      </c>
      <c r="C98" s="59"/>
      <c r="D98" s="58" t="str">
        <f>IF(B98="","",IF(C98="","Zielertrag auswählen!",IF(C98="Traubenertrag:","Zielertrag auswählen!",INDEX('N-Grundbedarf'!B:B,MATCH(C98,'N-Grundbedarf'!A:A,0)))))</f>
        <v/>
      </c>
      <c r="E98" s="59"/>
      <c r="F98" s="58" t="str">
        <f t="shared" si="3"/>
        <v/>
      </c>
      <c r="G98" s="59"/>
      <c r="H98" s="86"/>
      <c r="I98" s="89"/>
      <c r="J98" s="90"/>
      <c r="K98" s="88" t="str">
        <f>IF(B98="","",IF(OR(G98="",I98="",AND(G98="",I98="")),"Begrünung überprüfen!",IF(OR(H98="",J98="",AND(H98="",J98="")),"Leguminosenanteil überprüfen!",IF(AND(AND(G98="keine Begrünung",H98=0),AND(I98="keine Begrünung",J98=0)),0,IF(OR(AND(G98="",H98&gt;0),AND(I98="",J98&gt;0)),"Begrünung überprüfen!",IF(OR(AND(G98="keine Begrünung",H98&gt;0),AND(I98="keine Begrünung",J98&gt;0)),"Leguminosenanteil überprüfen!",IF(OR(AND(G98="Begrünung ohne Leguminosen",H98&gt;0),AND(I98="Begrünung ohne Leguminosen",J98&gt;0)),"Leguminosenanteil überprüfen!",IF(OR(AND(G98="Begrünung mit Leguminosen",H98&lt;=0),AND(I98="Begrünung mit Leguminosen",J98&lt;=0)),"Leguminosenanteil überprüfen!",IF(OR(G98="Begrünung ohne Leguminosen",I98="Begrünung ohne Leguminosen",G98="Begrünung mit Leguminosen",I98="Begrünung mit Leguminosen"),SUM(INDEX(Begrünung!C:C,MATCH('N-Berechnungsverfahren'!H98,Begrünung!A:A,0)),INDEX(Begrünung!C:C,MATCH('N-Berechnungsverfahren'!J98,Begrünung!A:A,0)),0))))))))))</f>
        <v/>
      </c>
      <c r="L98" s="59"/>
      <c r="M98" s="59"/>
      <c r="N98" s="58" t="str">
        <f t="shared" si="4"/>
        <v/>
      </c>
      <c r="O98" s="59"/>
      <c r="P98" s="89"/>
      <c r="Q98" s="58" t="str">
        <f>IF(B98="","",IF(OR(K98="Begrünung überprüfen!",K98="Leguminosenanteil überprüfen!"),"Begrünung überprüfen!",IF(OR(P98="",O98="",AND(P98="",O98="")),"Bodenbearbeitung auswählen!",IF(AND(J98&lt;50,P98="Walzen/Mulchen mit Leguminosen ab 50 %"),"Leguminosenanteil oder Bodenbearbeitung überprüfen!",IF(AND(J98&gt;=50,P98="Walzen/Mulchen/Mähen"),"Leguminosenanteil oder Bodenbearbeitung überprüfen!",IF(AND(J98&gt;=50,P98="Umbruch mit Leguminosen &lt; 50 %"),"Leguminosenanteil oder Bodenbearbeitung überprüfen!",IF(AND(J98&lt;50,P98="Umbruch mit Leguminosen ab 50 %"),"Leguminosenanteil oder Bodenbearbeitung überprüfen!",IF(AND(H98&lt;50,O98="Walzen/Mulchen mit Leguminosen ab 50 %"),"Leguminosenanteil oder Bodenbearbeitung überprüfen!",IF(AND(H98&gt;=50,O98="Walzen/Mulchen/Mähen"),"Leguminosenanteil oder Bodenbearbeitung überprüfen!",IF(AND(H98&gt;=50,O98="Umbruch mit Leguminosen &lt; 50 %"),"Leguminosenanteil oder Bodenbearbeitung überprüfen!",IF(AND(H98&lt;50,O98="Umbruch mit Leguminosen ab 50 %"),"Leguminosenanteil oder Bodenbearbeitung überprüfen!",SUM(INDEX(Bodenbearbeitung!B:B,MATCH('N-Berechnungsverfahren'!O98,Bodenbearbeitung!A:A,0)),INDEX(Bodenbearbeitung!B:B,MATCH('N-Berechnungsverfahren'!P98,Bodenbearbeitung!A:A,0))))))))))))))</f>
        <v/>
      </c>
      <c r="R98" s="109" t="str">
        <f t="shared" si="5"/>
        <v/>
      </c>
    </row>
    <row r="99" spans="1:24" x14ac:dyDescent="0.25">
      <c r="A99" s="108">
        <v>93</v>
      </c>
      <c r="B99" s="58" t="str">
        <f>IF(Flächenverzeichnis!A104="","",Flächenverzeichnis!A104)</f>
        <v/>
      </c>
      <c r="C99" s="59"/>
      <c r="D99" s="58" t="str">
        <f>IF(B99="","",IF(C99="","Zielertrag auswählen!",IF(C99="Traubenertrag:","Zielertrag auswählen!",INDEX('N-Grundbedarf'!B:B,MATCH(C99,'N-Grundbedarf'!A:A,0)))))</f>
        <v/>
      </c>
      <c r="E99" s="59"/>
      <c r="F99" s="58" t="str">
        <f t="shared" si="3"/>
        <v/>
      </c>
      <c r="G99" s="59"/>
      <c r="H99" s="86"/>
      <c r="I99" s="89"/>
      <c r="J99" s="90"/>
      <c r="K99" s="88" t="str">
        <f>IF(B99="","",IF(OR(G99="",I99="",AND(G99="",I99="")),"Begrünung überprüfen!",IF(OR(H99="",J99="",AND(H99="",J99="")),"Leguminosenanteil überprüfen!",IF(AND(AND(G99="keine Begrünung",H99=0),AND(I99="keine Begrünung",J99=0)),0,IF(OR(AND(G99="",H99&gt;0),AND(I99="",J99&gt;0)),"Begrünung überprüfen!",IF(OR(AND(G99="keine Begrünung",H99&gt;0),AND(I99="keine Begrünung",J99&gt;0)),"Leguminosenanteil überprüfen!",IF(OR(AND(G99="Begrünung ohne Leguminosen",H99&gt;0),AND(I99="Begrünung ohne Leguminosen",J99&gt;0)),"Leguminosenanteil überprüfen!",IF(OR(AND(G99="Begrünung mit Leguminosen",H99&lt;=0),AND(I99="Begrünung mit Leguminosen",J99&lt;=0)),"Leguminosenanteil überprüfen!",IF(OR(G99="Begrünung ohne Leguminosen",I99="Begrünung ohne Leguminosen",G99="Begrünung mit Leguminosen",I99="Begrünung mit Leguminosen"),SUM(INDEX(Begrünung!C:C,MATCH('N-Berechnungsverfahren'!H99,Begrünung!A:A,0)),INDEX(Begrünung!C:C,MATCH('N-Berechnungsverfahren'!J99,Begrünung!A:A,0)),0))))))))))</f>
        <v/>
      </c>
      <c r="L99" s="59"/>
      <c r="M99" s="59"/>
      <c r="N99" s="58" t="str">
        <f t="shared" si="4"/>
        <v/>
      </c>
      <c r="O99" s="59"/>
      <c r="P99" s="89"/>
      <c r="Q99" s="58" t="str">
        <f>IF(B99="","",IF(OR(K99="Begrünung überprüfen!",K99="Leguminosenanteil überprüfen!"),"Begrünung überprüfen!",IF(OR(P99="",O99="",AND(P99="",O99="")),"Bodenbearbeitung auswählen!",IF(AND(J99&lt;50,P99="Walzen/Mulchen mit Leguminosen ab 50 %"),"Leguminosenanteil oder Bodenbearbeitung überprüfen!",IF(AND(J99&gt;=50,P99="Walzen/Mulchen/Mähen"),"Leguminosenanteil oder Bodenbearbeitung überprüfen!",IF(AND(J99&gt;=50,P99="Umbruch mit Leguminosen &lt; 50 %"),"Leguminosenanteil oder Bodenbearbeitung überprüfen!",IF(AND(J99&lt;50,P99="Umbruch mit Leguminosen ab 50 %"),"Leguminosenanteil oder Bodenbearbeitung überprüfen!",IF(AND(H99&lt;50,O99="Walzen/Mulchen mit Leguminosen ab 50 %"),"Leguminosenanteil oder Bodenbearbeitung überprüfen!",IF(AND(H99&gt;=50,O99="Walzen/Mulchen/Mähen"),"Leguminosenanteil oder Bodenbearbeitung überprüfen!",IF(AND(H99&gt;=50,O99="Umbruch mit Leguminosen &lt; 50 %"),"Leguminosenanteil oder Bodenbearbeitung überprüfen!",IF(AND(H99&lt;50,O99="Umbruch mit Leguminosen ab 50 %"),"Leguminosenanteil oder Bodenbearbeitung überprüfen!",SUM(INDEX(Bodenbearbeitung!B:B,MATCH('N-Berechnungsverfahren'!O99,Bodenbearbeitung!A:A,0)),INDEX(Bodenbearbeitung!B:B,MATCH('N-Berechnungsverfahren'!P99,Bodenbearbeitung!A:A,0))))))))))))))</f>
        <v/>
      </c>
      <c r="R99" s="109" t="str">
        <f t="shared" si="5"/>
        <v/>
      </c>
    </row>
    <row r="100" spans="1:24" x14ac:dyDescent="0.25">
      <c r="A100" s="108">
        <v>94</v>
      </c>
      <c r="B100" s="58" t="str">
        <f>IF(Flächenverzeichnis!A105="","",Flächenverzeichnis!A105)</f>
        <v/>
      </c>
      <c r="C100" s="59"/>
      <c r="D100" s="58" t="str">
        <f>IF(B100="","",IF(C100="","Zielertrag auswählen!",IF(C100="Traubenertrag:","Zielertrag auswählen!",INDEX('N-Grundbedarf'!B:B,MATCH(C100,'N-Grundbedarf'!A:A,0)))))</f>
        <v/>
      </c>
      <c r="E100" s="59"/>
      <c r="F100" s="58" t="str">
        <f t="shared" si="3"/>
        <v/>
      </c>
      <c r="G100" s="59"/>
      <c r="H100" s="86"/>
      <c r="I100" s="89"/>
      <c r="J100" s="90"/>
      <c r="K100" s="88" t="str">
        <f>IF(B100="","",IF(OR(G100="",I100="",AND(G100="",I100="")),"Begrünung überprüfen!",IF(OR(H100="",J100="",AND(H100="",J100="")),"Leguminosenanteil überprüfen!",IF(AND(AND(G100="keine Begrünung",H100=0),AND(I100="keine Begrünung",J100=0)),0,IF(OR(AND(G100="",H100&gt;0),AND(I100="",J100&gt;0)),"Begrünung überprüfen!",IF(OR(AND(G100="keine Begrünung",H100&gt;0),AND(I100="keine Begrünung",J100&gt;0)),"Leguminosenanteil überprüfen!",IF(OR(AND(G100="Begrünung ohne Leguminosen",H100&gt;0),AND(I100="Begrünung ohne Leguminosen",J100&gt;0)),"Leguminosenanteil überprüfen!",IF(OR(AND(G100="Begrünung mit Leguminosen",H100&lt;=0),AND(I100="Begrünung mit Leguminosen",J100&lt;=0)),"Leguminosenanteil überprüfen!",IF(OR(G100="Begrünung ohne Leguminosen",I100="Begrünung ohne Leguminosen",G100="Begrünung mit Leguminosen",I100="Begrünung mit Leguminosen"),SUM(INDEX(Begrünung!C:C,MATCH('N-Berechnungsverfahren'!H100,Begrünung!A:A,0)),INDEX(Begrünung!C:C,MATCH('N-Berechnungsverfahren'!J100,Begrünung!A:A,0)),0))))))))))</f>
        <v/>
      </c>
      <c r="L100" s="59"/>
      <c r="M100" s="59"/>
      <c r="N100" s="58" t="str">
        <f t="shared" si="4"/>
        <v/>
      </c>
      <c r="O100" s="59"/>
      <c r="P100" s="89"/>
      <c r="Q100" s="58" t="str">
        <f>IF(B100="","",IF(OR(K100="Begrünung überprüfen!",K100="Leguminosenanteil überprüfen!"),"Begrünung überprüfen!",IF(OR(P100="",O100="",AND(P100="",O100="")),"Bodenbearbeitung auswählen!",IF(AND(J100&lt;50,P100="Walzen/Mulchen mit Leguminosen ab 50 %"),"Leguminosenanteil oder Bodenbearbeitung überprüfen!",IF(AND(J100&gt;=50,P100="Walzen/Mulchen/Mähen"),"Leguminosenanteil oder Bodenbearbeitung überprüfen!",IF(AND(J100&gt;=50,P100="Umbruch mit Leguminosen &lt; 50 %"),"Leguminosenanteil oder Bodenbearbeitung überprüfen!",IF(AND(J100&lt;50,P100="Umbruch mit Leguminosen ab 50 %"),"Leguminosenanteil oder Bodenbearbeitung überprüfen!",IF(AND(H100&lt;50,O100="Walzen/Mulchen mit Leguminosen ab 50 %"),"Leguminosenanteil oder Bodenbearbeitung überprüfen!",IF(AND(H100&gt;=50,O100="Walzen/Mulchen/Mähen"),"Leguminosenanteil oder Bodenbearbeitung überprüfen!",IF(AND(H100&gt;=50,O100="Umbruch mit Leguminosen &lt; 50 %"),"Leguminosenanteil oder Bodenbearbeitung überprüfen!",IF(AND(H100&lt;50,O100="Umbruch mit Leguminosen ab 50 %"),"Leguminosenanteil oder Bodenbearbeitung überprüfen!",SUM(INDEX(Bodenbearbeitung!B:B,MATCH('N-Berechnungsverfahren'!O100,Bodenbearbeitung!A:A,0)),INDEX(Bodenbearbeitung!B:B,MATCH('N-Berechnungsverfahren'!P100,Bodenbearbeitung!A:A,0))))))))))))))</f>
        <v/>
      </c>
      <c r="R100" s="109" t="str">
        <f t="shared" si="5"/>
        <v/>
      </c>
    </row>
    <row r="101" spans="1:24" x14ac:dyDescent="0.25">
      <c r="A101" s="108">
        <v>95</v>
      </c>
      <c r="B101" s="58" t="str">
        <f>IF(Flächenverzeichnis!A106="","",Flächenverzeichnis!A106)</f>
        <v/>
      </c>
      <c r="C101" s="59"/>
      <c r="D101" s="58" t="str">
        <f>IF(B101="","",IF(C101="","Zielertrag auswählen!",IF(C101="Traubenertrag:","Zielertrag auswählen!",INDEX('N-Grundbedarf'!B:B,MATCH(C101,'N-Grundbedarf'!A:A,0)))))</f>
        <v/>
      </c>
      <c r="E101" s="59"/>
      <c r="F101" s="58" t="str">
        <f t="shared" si="3"/>
        <v/>
      </c>
      <c r="G101" s="59"/>
      <c r="H101" s="86"/>
      <c r="I101" s="89"/>
      <c r="J101" s="90"/>
      <c r="K101" s="88" t="str">
        <f>IF(B101="","",IF(OR(G101="",I101="",AND(G101="",I101="")),"Begrünung überprüfen!",IF(OR(H101="",J101="",AND(H101="",J101="")),"Leguminosenanteil überprüfen!",IF(AND(AND(G101="keine Begrünung",H101=0),AND(I101="keine Begrünung",J101=0)),0,IF(OR(AND(G101="",H101&gt;0),AND(I101="",J101&gt;0)),"Begrünung überprüfen!",IF(OR(AND(G101="keine Begrünung",H101&gt;0),AND(I101="keine Begrünung",J101&gt;0)),"Leguminosenanteil überprüfen!",IF(OR(AND(G101="Begrünung ohne Leguminosen",H101&gt;0),AND(I101="Begrünung ohne Leguminosen",J101&gt;0)),"Leguminosenanteil überprüfen!",IF(OR(AND(G101="Begrünung mit Leguminosen",H101&lt;=0),AND(I101="Begrünung mit Leguminosen",J101&lt;=0)),"Leguminosenanteil überprüfen!",IF(OR(G101="Begrünung ohne Leguminosen",I101="Begrünung ohne Leguminosen",G101="Begrünung mit Leguminosen",I101="Begrünung mit Leguminosen"),SUM(INDEX(Begrünung!C:C,MATCH('N-Berechnungsverfahren'!H101,Begrünung!A:A,0)),INDEX(Begrünung!C:C,MATCH('N-Berechnungsverfahren'!J101,Begrünung!A:A,0)),0))))))))))</f>
        <v/>
      </c>
      <c r="L101" s="59"/>
      <c r="M101" s="59"/>
      <c r="N101" s="58" t="str">
        <f t="shared" si="4"/>
        <v/>
      </c>
      <c r="O101" s="59"/>
      <c r="P101" s="89"/>
      <c r="Q101" s="58" t="str">
        <f>IF(B101="","",IF(OR(K101="Begrünung überprüfen!",K101="Leguminosenanteil überprüfen!"),"Begrünung überprüfen!",IF(OR(P101="",O101="",AND(P101="",O101="")),"Bodenbearbeitung auswählen!",IF(AND(J101&lt;50,P101="Walzen/Mulchen mit Leguminosen ab 50 %"),"Leguminosenanteil oder Bodenbearbeitung überprüfen!",IF(AND(J101&gt;=50,P101="Walzen/Mulchen/Mähen"),"Leguminosenanteil oder Bodenbearbeitung überprüfen!",IF(AND(J101&gt;=50,P101="Umbruch mit Leguminosen &lt; 50 %"),"Leguminosenanteil oder Bodenbearbeitung überprüfen!",IF(AND(J101&lt;50,P101="Umbruch mit Leguminosen ab 50 %"),"Leguminosenanteil oder Bodenbearbeitung überprüfen!",IF(AND(H101&lt;50,O101="Walzen/Mulchen mit Leguminosen ab 50 %"),"Leguminosenanteil oder Bodenbearbeitung überprüfen!",IF(AND(H101&gt;=50,O101="Walzen/Mulchen/Mähen"),"Leguminosenanteil oder Bodenbearbeitung überprüfen!",IF(AND(H101&gt;=50,O101="Umbruch mit Leguminosen &lt; 50 %"),"Leguminosenanteil oder Bodenbearbeitung überprüfen!",IF(AND(H101&lt;50,O101="Umbruch mit Leguminosen ab 50 %"),"Leguminosenanteil oder Bodenbearbeitung überprüfen!",SUM(INDEX(Bodenbearbeitung!B:B,MATCH('N-Berechnungsverfahren'!O101,Bodenbearbeitung!A:A,0)),INDEX(Bodenbearbeitung!B:B,MATCH('N-Berechnungsverfahren'!P101,Bodenbearbeitung!A:A,0))))))))))))))</f>
        <v/>
      </c>
      <c r="R101" s="109" t="str">
        <f t="shared" si="5"/>
        <v/>
      </c>
    </row>
    <row r="102" spans="1:24" x14ac:dyDescent="0.25">
      <c r="A102" s="108">
        <v>96</v>
      </c>
      <c r="B102" s="58" t="str">
        <f>IF(Flächenverzeichnis!A107="","",Flächenverzeichnis!A107)</f>
        <v/>
      </c>
      <c r="C102" s="59"/>
      <c r="D102" s="58" t="str">
        <f>IF(B102="","",IF(C102="","Zielertrag auswählen!",IF(C102="Traubenertrag:","Zielertrag auswählen!",INDEX('N-Grundbedarf'!B:B,MATCH(C102,'N-Grundbedarf'!A:A,0)))))</f>
        <v/>
      </c>
      <c r="E102" s="59"/>
      <c r="F102" s="58" t="str">
        <f t="shared" si="3"/>
        <v/>
      </c>
      <c r="G102" s="59"/>
      <c r="H102" s="86"/>
      <c r="I102" s="89"/>
      <c r="J102" s="90"/>
      <c r="K102" s="88" t="str">
        <f>IF(B102="","",IF(OR(G102="",I102="",AND(G102="",I102="")),"Begrünung überprüfen!",IF(OR(H102="",J102="",AND(H102="",J102="")),"Leguminosenanteil überprüfen!",IF(AND(AND(G102="keine Begrünung",H102=0),AND(I102="keine Begrünung",J102=0)),0,IF(OR(AND(G102="",H102&gt;0),AND(I102="",J102&gt;0)),"Begrünung überprüfen!",IF(OR(AND(G102="keine Begrünung",H102&gt;0),AND(I102="keine Begrünung",J102&gt;0)),"Leguminosenanteil überprüfen!",IF(OR(AND(G102="Begrünung ohne Leguminosen",H102&gt;0),AND(I102="Begrünung ohne Leguminosen",J102&gt;0)),"Leguminosenanteil überprüfen!",IF(OR(AND(G102="Begrünung mit Leguminosen",H102&lt;=0),AND(I102="Begrünung mit Leguminosen",J102&lt;=0)),"Leguminosenanteil überprüfen!",IF(OR(G102="Begrünung ohne Leguminosen",I102="Begrünung ohne Leguminosen",G102="Begrünung mit Leguminosen",I102="Begrünung mit Leguminosen"),SUM(INDEX(Begrünung!C:C,MATCH('N-Berechnungsverfahren'!H102,Begrünung!A:A,0)),INDEX(Begrünung!C:C,MATCH('N-Berechnungsverfahren'!J102,Begrünung!A:A,0)),0))))))))))</f>
        <v/>
      </c>
      <c r="L102" s="59"/>
      <c r="M102" s="59"/>
      <c r="N102" s="58" t="str">
        <f t="shared" si="4"/>
        <v/>
      </c>
      <c r="O102" s="59"/>
      <c r="P102" s="89"/>
      <c r="Q102" s="58" t="str">
        <f>IF(B102="","",IF(OR(K102="Begrünung überprüfen!",K102="Leguminosenanteil überprüfen!"),"Begrünung überprüfen!",IF(OR(P102="",O102="",AND(P102="",O102="")),"Bodenbearbeitung auswählen!",IF(AND(J102&lt;50,P102="Walzen/Mulchen mit Leguminosen ab 50 %"),"Leguminosenanteil oder Bodenbearbeitung überprüfen!",IF(AND(J102&gt;=50,P102="Walzen/Mulchen/Mähen"),"Leguminosenanteil oder Bodenbearbeitung überprüfen!",IF(AND(J102&gt;=50,P102="Umbruch mit Leguminosen &lt; 50 %"),"Leguminosenanteil oder Bodenbearbeitung überprüfen!",IF(AND(J102&lt;50,P102="Umbruch mit Leguminosen ab 50 %"),"Leguminosenanteil oder Bodenbearbeitung überprüfen!",IF(AND(H102&lt;50,O102="Walzen/Mulchen mit Leguminosen ab 50 %"),"Leguminosenanteil oder Bodenbearbeitung überprüfen!",IF(AND(H102&gt;=50,O102="Walzen/Mulchen/Mähen"),"Leguminosenanteil oder Bodenbearbeitung überprüfen!",IF(AND(H102&gt;=50,O102="Umbruch mit Leguminosen &lt; 50 %"),"Leguminosenanteil oder Bodenbearbeitung überprüfen!",IF(AND(H102&lt;50,O102="Umbruch mit Leguminosen ab 50 %"),"Leguminosenanteil oder Bodenbearbeitung überprüfen!",SUM(INDEX(Bodenbearbeitung!B:B,MATCH('N-Berechnungsverfahren'!O102,Bodenbearbeitung!A:A,0)),INDEX(Bodenbearbeitung!B:B,MATCH('N-Berechnungsverfahren'!P102,Bodenbearbeitung!A:A,0))))))))))))))</f>
        <v/>
      </c>
      <c r="R102" s="109" t="str">
        <f t="shared" si="5"/>
        <v/>
      </c>
    </row>
    <row r="103" spans="1:24" x14ac:dyDescent="0.25">
      <c r="A103" s="108">
        <v>97</v>
      </c>
      <c r="B103" s="58" t="str">
        <f>IF(Flächenverzeichnis!A108="","",Flächenverzeichnis!A108)</f>
        <v/>
      </c>
      <c r="C103" s="59"/>
      <c r="D103" s="58" t="str">
        <f>IF(B103="","",IF(C103="","Zielertrag auswählen!",IF(C103="Traubenertrag:","Zielertrag auswählen!",INDEX('N-Grundbedarf'!B:B,MATCH(C103,'N-Grundbedarf'!A:A,0)))))</f>
        <v/>
      </c>
      <c r="E103" s="59"/>
      <c r="F103" s="58" t="str">
        <f t="shared" si="3"/>
        <v/>
      </c>
      <c r="G103" s="59"/>
      <c r="H103" s="86"/>
      <c r="I103" s="89"/>
      <c r="J103" s="90"/>
      <c r="K103" s="88" t="str">
        <f>IF(B103="","",IF(OR(G103="",I103="",AND(G103="",I103="")),"Begrünung überprüfen!",IF(OR(H103="",J103="",AND(H103="",J103="")),"Leguminosenanteil überprüfen!",IF(AND(AND(G103="keine Begrünung",H103=0),AND(I103="keine Begrünung",J103=0)),0,IF(OR(AND(G103="",H103&gt;0),AND(I103="",J103&gt;0)),"Begrünung überprüfen!",IF(OR(AND(G103="keine Begrünung",H103&gt;0),AND(I103="keine Begrünung",J103&gt;0)),"Leguminosenanteil überprüfen!",IF(OR(AND(G103="Begrünung ohne Leguminosen",H103&gt;0),AND(I103="Begrünung ohne Leguminosen",J103&gt;0)),"Leguminosenanteil überprüfen!",IF(OR(AND(G103="Begrünung mit Leguminosen",H103&lt;=0),AND(I103="Begrünung mit Leguminosen",J103&lt;=0)),"Leguminosenanteil überprüfen!",IF(OR(G103="Begrünung ohne Leguminosen",I103="Begrünung ohne Leguminosen",G103="Begrünung mit Leguminosen",I103="Begrünung mit Leguminosen"),SUM(INDEX(Begrünung!C:C,MATCH('N-Berechnungsverfahren'!H103,Begrünung!A:A,0)),INDEX(Begrünung!C:C,MATCH('N-Berechnungsverfahren'!J103,Begrünung!A:A,0)),0))))))))))</f>
        <v/>
      </c>
      <c r="L103" s="59"/>
      <c r="M103" s="59"/>
      <c r="N103" s="58" t="str">
        <f t="shared" si="4"/>
        <v/>
      </c>
      <c r="O103" s="59"/>
      <c r="P103" s="89"/>
      <c r="Q103" s="58" t="str">
        <f>IF(B103="","",IF(OR(K103="Begrünung überprüfen!",K103="Leguminosenanteil überprüfen!"),"Begrünung überprüfen!",IF(OR(P103="",O103="",AND(P103="",O103="")),"Bodenbearbeitung auswählen!",IF(AND(J103&lt;50,P103="Walzen/Mulchen mit Leguminosen ab 50 %"),"Leguminosenanteil oder Bodenbearbeitung überprüfen!",IF(AND(J103&gt;=50,P103="Walzen/Mulchen/Mähen"),"Leguminosenanteil oder Bodenbearbeitung überprüfen!",IF(AND(J103&gt;=50,P103="Umbruch mit Leguminosen &lt; 50 %"),"Leguminosenanteil oder Bodenbearbeitung überprüfen!",IF(AND(J103&lt;50,P103="Umbruch mit Leguminosen ab 50 %"),"Leguminosenanteil oder Bodenbearbeitung überprüfen!",IF(AND(H103&lt;50,O103="Walzen/Mulchen mit Leguminosen ab 50 %"),"Leguminosenanteil oder Bodenbearbeitung überprüfen!",IF(AND(H103&gt;=50,O103="Walzen/Mulchen/Mähen"),"Leguminosenanteil oder Bodenbearbeitung überprüfen!",IF(AND(H103&gt;=50,O103="Umbruch mit Leguminosen &lt; 50 %"),"Leguminosenanteil oder Bodenbearbeitung überprüfen!",IF(AND(H103&lt;50,O103="Umbruch mit Leguminosen ab 50 %"),"Leguminosenanteil oder Bodenbearbeitung überprüfen!",SUM(INDEX(Bodenbearbeitung!B:B,MATCH('N-Berechnungsverfahren'!O103,Bodenbearbeitung!A:A,0)),INDEX(Bodenbearbeitung!B:B,MATCH('N-Berechnungsverfahren'!P103,Bodenbearbeitung!A:A,0))))))))))))))</f>
        <v/>
      </c>
      <c r="R103" s="109" t="str">
        <f t="shared" si="5"/>
        <v/>
      </c>
    </row>
    <row r="104" spans="1:24" x14ac:dyDescent="0.25">
      <c r="A104" s="108">
        <v>98</v>
      </c>
      <c r="B104" s="58" t="str">
        <f>IF(Flächenverzeichnis!A109="","",Flächenverzeichnis!A109)</f>
        <v/>
      </c>
      <c r="C104" s="59"/>
      <c r="D104" s="58" t="str">
        <f>IF(B104="","",IF(C104="","Zielertrag auswählen!",IF(C104="Traubenertrag:","Zielertrag auswählen!",INDEX('N-Grundbedarf'!B:B,MATCH(C104,'N-Grundbedarf'!A:A,0)))))</f>
        <v/>
      </c>
      <c r="E104" s="59"/>
      <c r="F104" s="58" t="str">
        <f t="shared" si="3"/>
        <v/>
      </c>
      <c r="G104" s="59"/>
      <c r="H104" s="86"/>
      <c r="I104" s="89"/>
      <c r="J104" s="90"/>
      <c r="K104" s="88" t="str">
        <f>IF(B104="","",IF(OR(G104="",I104="",AND(G104="",I104="")),"Begrünung überprüfen!",IF(OR(H104="",J104="",AND(H104="",J104="")),"Leguminosenanteil überprüfen!",IF(AND(AND(G104="keine Begrünung",H104=0),AND(I104="keine Begrünung",J104=0)),0,IF(OR(AND(G104="",H104&gt;0),AND(I104="",J104&gt;0)),"Begrünung überprüfen!",IF(OR(AND(G104="keine Begrünung",H104&gt;0),AND(I104="keine Begrünung",J104&gt;0)),"Leguminosenanteil überprüfen!",IF(OR(AND(G104="Begrünung ohne Leguminosen",H104&gt;0),AND(I104="Begrünung ohne Leguminosen",J104&gt;0)),"Leguminosenanteil überprüfen!",IF(OR(AND(G104="Begrünung mit Leguminosen",H104&lt;=0),AND(I104="Begrünung mit Leguminosen",J104&lt;=0)),"Leguminosenanteil überprüfen!",IF(OR(G104="Begrünung ohne Leguminosen",I104="Begrünung ohne Leguminosen",G104="Begrünung mit Leguminosen",I104="Begrünung mit Leguminosen"),SUM(INDEX(Begrünung!C:C,MATCH('N-Berechnungsverfahren'!H104,Begrünung!A:A,0)),INDEX(Begrünung!C:C,MATCH('N-Berechnungsverfahren'!J104,Begrünung!A:A,0)),0))))))))))</f>
        <v/>
      </c>
      <c r="L104" s="59"/>
      <c r="M104" s="59"/>
      <c r="N104" s="58" t="str">
        <f t="shared" si="4"/>
        <v/>
      </c>
      <c r="O104" s="59"/>
      <c r="P104" s="89"/>
      <c r="Q104" s="58" t="str">
        <f>IF(B104="","",IF(OR(K104="Begrünung überprüfen!",K104="Leguminosenanteil überprüfen!"),"Begrünung überprüfen!",IF(OR(P104="",O104="",AND(P104="",O104="")),"Bodenbearbeitung auswählen!",IF(AND(J104&lt;50,P104="Walzen/Mulchen mit Leguminosen ab 50 %"),"Leguminosenanteil oder Bodenbearbeitung überprüfen!",IF(AND(J104&gt;=50,P104="Walzen/Mulchen/Mähen"),"Leguminosenanteil oder Bodenbearbeitung überprüfen!",IF(AND(J104&gt;=50,P104="Umbruch mit Leguminosen &lt; 50 %"),"Leguminosenanteil oder Bodenbearbeitung überprüfen!",IF(AND(J104&lt;50,P104="Umbruch mit Leguminosen ab 50 %"),"Leguminosenanteil oder Bodenbearbeitung überprüfen!",IF(AND(H104&lt;50,O104="Walzen/Mulchen mit Leguminosen ab 50 %"),"Leguminosenanteil oder Bodenbearbeitung überprüfen!",IF(AND(H104&gt;=50,O104="Walzen/Mulchen/Mähen"),"Leguminosenanteil oder Bodenbearbeitung überprüfen!",IF(AND(H104&gt;=50,O104="Umbruch mit Leguminosen &lt; 50 %"),"Leguminosenanteil oder Bodenbearbeitung überprüfen!",IF(AND(H104&lt;50,O104="Umbruch mit Leguminosen ab 50 %"),"Leguminosenanteil oder Bodenbearbeitung überprüfen!",SUM(INDEX(Bodenbearbeitung!B:B,MATCH('N-Berechnungsverfahren'!O104,Bodenbearbeitung!A:A,0)),INDEX(Bodenbearbeitung!B:B,MATCH('N-Berechnungsverfahren'!P104,Bodenbearbeitung!A:A,0))))))))))))))</f>
        <v/>
      </c>
      <c r="R104" s="109" t="str">
        <f t="shared" si="5"/>
        <v/>
      </c>
    </row>
    <row r="105" spans="1:24" x14ac:dyDescent="0.25">
      <c r="A105" s="108">
        <v>99</v>
      </c>
      <c r="B105" s="58" t="str">
        <f>IF(Flächenverzeichnis!A110="","",Flächenverzeichnis!A110)</f>
        <v/>
      </c>
      <c r="C105" s="59"/>
      <c r="D105" s="58" t="str">
        <f>IF(B105="","",IF(C105="","Zielertrag auswählen!",IF(C105="Traubenertrag:","Zielertrag auswählen!",INDEX('N-Grundbedarf'!B:B,MATCH(C105,'N-Grundbedarf'!A:A,0)))))</f>
        <v/>
      </c>
      <c r="E105" s="59"/>
      <c r="F105" s="58" t="str">
        <f>IF(D105="","",IF(E105="","Wüchsigkeit auswählen!",IF(E105="schwach",D105+30,IF(E105="ausgeglichen/normal",D105,IF(E105="stark",D105-30,"")))))</f>
        <v/>
      </c>
      <c r="G105" s="59"/>
      <c r="H105" s="86"/>
      <c r="I105" s="89"/>
      <c r="J105" s="90"/>
      <c r="K105" s="88" t="str">
        <f>IF(B105="","",IF(OR(G105="",I105="",AND(G105="",I105="")),"Begrünung überprüfen!",IF(OR(H105="",J105="",AND(H105="",J105="")),"Leguminosenanteil überprüfen!",IF(AND(AND(G105="keine Begrünung",H105=0),AND(I105="keine Begrünung",J105=0)),0,IF(OR(AND(G105="",H105&gt;0),AND(I105="",J105&gt;0)),"Begrünung überprüfen!",IF(OR(AND(G105="keine Begrünung",H105&gt;0),AND(I105="keine Begrünung",J105&gt;0)),"Leguminosenanteil überprüfen!",IF(OR(AND(G105="Begrünung ohne Leguminosen",H105&gt;0),AND(I105="Begrünung ohne Leguminosen",J105&gt;0)),"Leguminosenanteil überprüfen!",IF(OR(AND(G105="Begrünung mit Leguminosen",H105&lt;=0),AND(I105="Begrünung mit Leguminosen",J105&lt;=0)),"Leguminosenanteil überprüfen!",IF(OR(G105="Begrünung ohne Leguminosen",I105="Begrünung ohne Leguminosen",G105="Begrünung mit Leguminosen",I105="Begrünung mit Leguminosen"),SUM(INDEX(Begrünung!C:C,MATCH('N-Berechnungsverfahren'!H105,Begrünung!A:A,0)),INDEX(Begrünung!C:C,MATCH('N-Berechnungsverfahren'!J105,Begrünung!A:A,0)),0))))))))))</f>
        <v/>
      </c>
      <c r="L105" s="59"/>
      <c r="M105" s="59"/>
      <c r="N105" s="58" t="str">
        <f>IF(B105="","",IF(L105="","Bodenart auswählen!",IF(M105="","Humusgehalt auswählen!",IF(AND(L105="leichte Böden",M105&lt;1.5),20,IF(AND(L105="leichte Böden",M105&gt;2.5),-40,IF(AND(L105="mittlere bis schwere Böden",M105&lt;1.8),20,IF(AND(L105="mittlere bis schwere Böden",M105&gt;3),-40,IF(AND(L105="steinhaltige Böden",M105&gt;4),-40,IF(AND(L105="extrem steinhaltige Böden",M105&gt;=7),-40,0)))))))))</f>
        <v/>
      </c>
      <c r="O105" s="59"/>
      <c r="P105" s="89"/>
      <c r="Q105" s="58" t="str">
        <f>IF(B105="","",IF(OR(K105="Begrünung überprüfen!",K105="Leguminosenanteil überprüfen!"),"Begrünung überprüfen!",IF(OR(P105="",O105="",AND(P105="",O105="")),"Bodenbearbeitung auswählen!",IF(AND(J105&lt;50,P105="Walzen/Mulchen mit Leguminosen ab 50 %"),"Leguminosenanteil oder Bodenbearbeitung überprüfen!",IF(AND(J105&gt;=50,P105="Walzen/Mulchen/Mähen"),"Leguminosenanteil oder Bodenbearbeitung überprüfen!",IF(AND(J105&gt;=50,P105="Umbruch mit Leguminosen &lt; 50 %"),"Leguminosenanteil oder Bodenbearbeitung überprüfen!",IF(AND(J105&lt;50,P105="Umbruch mit Leguminosen ab 50 %"),"Leguminosenanteil oder Bodenbearbeitung überprüfen!",IF(AND(H105&lt;50,O105="Walzen/Mulchen mit Leguminosen ab 50 %"),"Leguminosenanteil oder Bodenbearbeitung überprüfen!",IF(AND(H105&gt;=50,O105="Walzen/Mulchen/Mähen"),"Leguminosenanteil oder Bodenbearbeitung überprüfen!",IF(AND(H105&gt;=50,O105="Umbruch mit Leguminosen &lt; 50 %"),"Leguminosenanteil oder Bodenbearbeitung überprüfen!",IF(AND(H105&lt;50,O105="Umbruch mit Leguminosen ab 50 %"),"Leguminosenanteil oder Bodenbearbeitung überprüfen!",SUM(INDEX(Bodenbearbeitung!B:B,MATCH('N-Berechnungsverfahren'!O105,Bodenbearbeitung!A:A,0)),INDEX(Bodenbearbeitung!B:B,MATCH('N-Berechnungsverfahren'!P105,Bodenbearbeitung!A:A,0))))))))))))))</f>
        <v/>
      </c>
      <c r="R105" s="109" t="str">
        <f>IF(B105="","",IF(OR(D105="Zielertrag auswählen!",F105="Wüchsigkeit auswählen!",N105="Bodenart auswählen!",Q105="Bodenbearbeitung auswählen!",Q105="Leguminosenanteil überprüfen!",Q105="Leguminosenanteil oder Bodenbearbeitung überprüfen!",Q105="Begrünung überprüfen!"),"Düngebedarf nicht ermittelt!",IF(SUM(F105,N105,Q105)&lt;0,0,SUM(F105,N105,Q105))))</f>
        <v/>
      </c>
      <c r="V105" s="42"/>
      <c r="W105" s="42"/>
      <c r="X105" s="42"/>
    </row>
    <row r="106" spans="1:24" x14ac:dyDescent="0.25">
      <c r="A106" s="108">
        <v>100</v>
      </c>
      <c r="B106" s="58" t="str">
        <f>IF(Flächenverzeichnis!A111="","",Flächenverzeichnis!A111)</f>
        <v/>
      </c>
      <c r="C106" s="59"/>
      <c r="D106" s="58" t="str">
        <f>IF(B106="","",IF(C106="","Zielertrag auswählen!",IF(C106="Traubenertrag:","Zielertrag auswählen!",INDEX('N-Grundbedarf'!B:B,MATCH(C106,'N-Grundbedarf'!A:A,0)))))</f>
        <v/>
      </c>
      <c r="E106" s="59"/>
      <c r="F106" s="58" t="str">
        <f t="shared" ref="F106:F169" si="6">IF(D106="","",IF(E106="","Wüchsigkeit auswählen!",IF(E106="schwach",D106+30,IF(E106="ausgeglichen/normal",D106,IF(E106="stark",D106-30,"")))))</f>
        <v/>
      </c>
      <c r="G106" s="59"/>
      <c r="H106" s="86"/>
      <c r="I106" s="89"/>
      <c r="J106" s="90"/>
      <c r="K106" s="88" t="str">
        <f>IF(B106="","",IF(OR(G106="",I106="",AND(G106="",I106="")),"Begrünung überprüfen!",IF(OR(H106="",J106="",AND(H106="",J106="")),"Leguminosenanteil überprüfen!",IF(AND(AND(G106="keine Begrünung",H106=0),AND(I106="keine Begrünung",J106=0)),0,IF(OR(AND(G106="",H106&gt;0),AND(I106="",J106&gt;0)),"Begrünung überprüfen!",IF(OR(AND(G106="keine Begrünung",H106&gt;0),AND(I106="keine Begrünung",J106&gt;0)),"Leguminosenanteil überprüfen!",IF(OR(AND(G106="Begrünung ohne Leguminosen",H106&gt;0),AND(I106="Begrünung ohne Leguminosen",J106&gt;0)),"Leguminosenanteil überprüfen!",IF(OR(AND(G106="Begrünung mit Leguminosen",H106&lt;=0),AND(I106="Begrünung mit Leguminosen",J106&lt;=0)),"Leguminosenanteil überprüfen!",IF(OR(G106="Begrünung ohne Leguminosen",I106="Begrünung ohne Leguminosen",G106="Begrünung mit Leguminosen",I106="Begrünung mit Leguminosen"),SUM(INDEX(Begrünung!C:C,MATCH('N-Berechnungsverfahren'!H106,Begrünung!A:A,0)),INDEX(Begrünung!C:C,MATCH('N-Berechnungsverfahren'!J106,Begrünung!A:A,0)),0))))))))))</f>
        <v/>
      </c>
      <c r="L106" s="59"/>
      <c r="M106" s="59"/>
      <c r="N106" s="58" t="str">
        <f t="shared" ref="N106:N169" si="7">IF(B106="","",IF(L106="","Bodenart auswählen!",IF(M106="","Humusgehalt auswählen!",IF(AND(L106="leichte Böden",M106&lt;1.5),20,IF(AND(L106="leichte Böden",M106&gt;2.5),-40,IF(AND(L106="mittlere bis schwere Böden",M106&lt;1.8),20,IF(AND(L106="mittlere bis schwere Böden",M106&gt;3),-40,IF(AND(L106="steinhaltige Böden",M106&gt;4),-40,IF(AND(L106="extrem steinhaltige Böden",M106&gt;=7),-40,0)))))))))</f>
        <v/>
      </c>
      <c r="O106" s="59"/>
      <c r="P106" s="89"/>
      <c r="Q106" s="58" t="str">
        <f>IF(B106="","",IF(OR(K106="Begrünung überprüfen!",K106="Leguminosenanteil überprüfen!"),"Begrünung überprüfen!",IF(OR(P106="",O106="",AND(P106="",O106="")),"Bodenbearbeitung auswählen!",IF(AND(J106&lt;50,P106="Walzen/Mulchen mit Leguminosen ab 50 %"),"Leguminosenanteil oder Bodenbearbeitung überprüfen!",IF(AND(J106&gt;=50,P106="Walzen/Mulchen/Mähen"),"Leguminosenanteil oder Bodenbearbeitung überprüfen!",IF(AND(J106&gt;=50,P106="Umbruch mit Leguminosen &lt; 50 %"),"Leguminosenanteil oder Bodenbearbeitung überprüfen!",IF(AND(J106&lt;50,P106="Umbruch mit Leguminosen ab 50 %"),"Leguminosenanteil oder Bodenbearbeitung überprüfen!",IF(AND(H106&lt;50,O106="Walzen/Mulchen mit Leguminosen ab 50 %"),"Leguminosenanteil oder Bodenbearbeitung überprüfen!",IF(AND(H106&gt;=50,O106="Walzen/Mulchen/Mähen"),"Leguminosenanteil oder Bodenbearbeitung überprüfen!",IF(AND(H106&gt;=50,O106="Umbruch mit Leguminosen &lt; 50 %"),"Leguminosenanteil oder Bodenbearbeitung überprüfen!",IF(AND(H106&lt;50,O106="Umbruch mit Leguminosen ab 50 %"),"Leguminosenanteil oder Bodenbearbeitung überprüfen!",SUM(INDEX(Bodenbearbeitung!B:B,MATCH('N-Berechnungsverfahren'!O106,Bodenbearbeitung!A:A,0)),INDEX(Bodenbearbeitung!B:B,MATCH('N-Berechnungsverfahren'!P106,Bodenbearbeitung!A:A,0))))))))))))))</f>
        <v/>
      </c>
      <c r="R106" s="109" t="str">
        <f t="shared" ref="R106:R169" si="8">IF(B106="","",IF(OR(D106="Zielertrag auswählen!",F106="Wüchsigkeit auswählen!",N106="Bodenart auswählen!",Q106="Bodenbearbeitung auswählen!",Q106="Leguminosenanteil überprüfen!",Q106="Leguminosenanteil oder Bodenbearbeitung überprüfen!",Q106="Begrünung überprüfen!"),"Düngebedarf nicht ermittelt!",IF(SUM(F106,N106,Q106)&lt;0,0,SUM(F106,N106,Q106))))</f>
        <v/>
      </c>
      <c r="V106" s="42"/>
      <c r="W106" s="42"/>
      <c r="X106" s="42"/>
    </row>
    <row r="107" spans="1:24" x14ac:dyDescent="0.25">
      <c r="A107" s="108">
        <v>101</v>
      </c>
      <c r="B107" s="58" t="str">
        <f>IF(Flächenverzeichnis!A112="","",Flächenverzeichnis!A112)</f>
        <v/>
      </c>
      <c r="C107" s="59"/>
      <c r="D107" s="58" t="str">
        <f>IF(B107="","",IF(C107="","Zielertrag auswählen!",IF(C107="Traubenertrag:","Zielertrag auswählen!",INDEX('N-Grundbedarf'!B:B,MATCH(C107,'N-Grundbedarf'!A:A,0)))))</f>
        <v/>
      </c>
      <c r="E107" s="59"/>
      <c r="F107" s="58" t="str">
        <f t="shared" si="6"/>
        <v/>
      </c>
      <c r="G107" s="59"/>
      <c r="H107" s="86"/>
      <c r="I107" s="89"/>
      <c r="J107" s="90"/>
      <c r="K107" s="88" t="str">
        <f>IF(B107="","",IF(OR(G107="",I107="",AND(G107="",I107="")),"Begrünung überprüfen!",IF(OR(H107="",J107="",AND(H107="",J107="")),"Leguminosenanteil überprüfen!",IF(AND(AND(G107="keine Begrünung",H107=0),AND(I107="keine Begrünung",J107=0)),0,IF(OR(AND(G107="",H107&gt;0),AND(I107="",J107&gt;0)),"Begrünung überprüfen!",IF(OR(AND(G107="keine Begrünung",H107&gt;0),AND(I107="keine Begrünung",J107&gt;0)),"Leguminosenanteil überprüfen!",IF(OR(AND(G107="Begrünung ohne Leguminosen",H107&gt;0),AND(I107="Begrünung ohne Leguminosen",J107&gt;0)),"Leguminosenanteil überprüfen!",IF(OR(AND(G107="Begrünung mit Leguminosen",H107&lt;=0),AND(I107="Begrünung mit Leguminosen",J107&lt;=0)),"Leguminosenanteil überprüfen!",IF(OR(G107="Begrünung ohne Leguminosen",I107="Begrünung ohne Leguminosen",G107="Begrünung mit Leguminosen",I107="Begrünung mit Leguminosen"),SUM(INDEX(Begrünung!C:C,MATCH('N-Berechnungsverfahren'!H107,Begrünung!A:A,0)),INDEX(Begrünung!C:C,MATCH('N-Berechnungsverfahren'!J107,Begrünung!A:A,0)),0))))))))))</f>
        <v/>
      </c>
      <c r="L107" s="59"/>
      <c r="M107" s="59"/>
      <c r="N107" s="58" t="str">
        <f t="shared" si="7"/>
        <v/>
      </c>
      <c r="O107" s="59"/>
      <c r="P107" s="89"/>
      <c r="Q107" s="58" t="str">
        <f>IF(B107="","",IF(OR(K107="Begrünung überprüfen!",K107="Leguminosenanteil überprüfen!"),"Begrünung überprüfen!",IF(OR(P107="",O107="",AND(P107="",O107="")),"Bodenbearbeitung auswählen!",IF(AND(J107&lt;50,P107="Walzen/Mulchen mit Leguminosen ab 50 %"),"Leguminosenanteil oder Bodenbearbeitung überprüfen!",IF(AND(J107&gt;=50,P107="Walzen/Mulchen/Mähen"),"Leguminosenanteil oder Bodenbearbeitung überprüfen!",IF(AND(J107&gt;=50,P107="Umbruch mit Leguminosen &lt; 50 %"),"Leguminosenanteil oder Bodenbearbeitung überprüfen!",IF(AND(J107&lt;50,P107="Umbruch mit Leguminosen ab 50 %"),"Leguminosenanteil oder Bodenbearbeitung überprüfen!",IF(AND(H107&lt;50,O107="Walzen/Mulchen mit Leguminosen ab 50 %"),"Leguminosenanteil oder Bodenbearbeitung überprüfen!",IF(AND(H107&gt;=50,O107="Walzen/Mulchen/Mähen"),"Leguminosenanteil oder Bodenbearbeitung überprüfen!",IF(AND(H107&gt;=50,O107="Umbruch mit Leguminosen &lt; 50 %"),"Leguminosenanteil oder Bodenbearbeitung überprüfen!",IF(AND(H107&lt;50,O107="Umbruch mit Leguminosen ab 50 %"),"Leguminosenanteil oder Bodenbearbeitung überprüfen!",SUM(INDEX(Bodenbearbeitung!B:B,MATCH('N-Berechnungsverfahren'!O107,Bodenbearbeitung!A:A,0)),INDEX(Bodenbearbeitung!B:B,MATCH('N-Berechnungsverfahren'!P107,Bodenbearbeitung!A:A,0))))))))))))))</f>
        <v/>
      </c>
      <c r="R107" s="109" t="str">
        <f t="shared" si="8"/>
        <v/>
      </c>
      <c r="V107" s="42"/>
      <c r="W107" s="42"/>
      <c r="X107" s="42"/>
    </row>
    <row r="108" spans="1:24" x14ac:dyDescent="0.25">
      <c r="A108" s="108">
        <v>102</v>
      </c>
      <c r="B108" s="58" t="str">
        <f>IF(Flächenverzeichnis!A113="","",Flächenverzeichnis!A113)</f>
        <v/>
      </c>
      <c r="C108" s="59"/>
      <c r="D108" s="58" t="str">
        <f>IF(B108="","",IF(C108="","Zielertrag auswählen!",IF(C108="Traubenertrag:","Zielertrag auswählen!",INDEX('N-Grundbedarf'!B:B,MATCH(C108,'N-Grundbedarf'!A:A,0)))))</f>
        <v/>
      </c>
      <c r="E108" s="59"/>
      <c r="F108" s="58" t="str">
        <f t="shared" si="6"/>
        <v/>
      </c>
      <c r="G108" s="59"/>
      <c r="H108" s="86"/>
      <c r="I108" s="89"/>
      <c r="J108" s="90"/>
      <c r="K108" s="88" t="str">
        <f>IF(B108="","",IF(OR(G108="",I108="",AND(G108="",I108="")),"Begrünung überprüfen!",IF(OR(H108="",J108="",AND(H108="",J108="")),"Leguminosenanteil überprüfen!",IF(AND(AND(G108="keine Begrünung",H108=0),AND(I108="keine Begrünung",J108=0)),0,IF(OR(AND(G108="",H108&gt;0),AND(I108="",J108&gt;0)),"Begrünung überprüfen!",IF(OR(AND(G108="keine Begrünung",H108&gt;0),AND(I108="keine Begrünung",J108&gt;0)),"Leguminosenanteil überprüfen!",IF(OR(AND(G108="Begrünung ohne Leguminosen",H108&gt;0),AND(I108="Begrünung ohne Leguminosen",J108&gt;0)),"Leguminosenanteil überprüfen!",IF(OR(AND(G108="Begrünung mit Leguminosen",H108&lt;=0),AND(I108="Begrünung mit Leguminosen",J108&lt;=0)),"Leguminosenanteil überprüfen!",IF(OR(G108="Begrünung ohne Leguminosen",I108="Begrünung ohne Leguminosen",G108="Begrünung mit Leguminosen",I108="Begrünung mit Leguminosen"),SUM(INDEX(Begrünung!C:C,MATCH('N-Berechnungsverfahren'!H108,Begrünung!A:A,0)),INDEX(Begrünung!C:C,MATCH('N-Berechnungsverfahren'!J108,Begrünung!A:A,0)),0))))))))))</f>
        <v/>
      </c>
      <c r="L108" s="59"/>
      <c r="M108" s="59"/>
      <c r="N108" s="58" t="str">
        <f t="shared" si="7"/>
        <v/>
      </c>
      <c r="O108" s="59"/>
      <c r="P108" s="89"/>
      <c r="Q108" s="58" t="str">
        <f>IF(B108="","",IF(OR(K108="Begrünung überprüfen!",K108="Leguminosenanteil überprüfen!"),"Begrünung überprüfen!",IF(OR(P108="",O108="",AND(P108="",O108="")),"Bodenbearbeitung auswählen!",IF(AND(J108&lt;50,P108="Walzen/Mulchen mit Leguminosen ab 50 %"),"Leguminosenanteil oder Bodenbearbeitung überprüfen!",IF(AND(J108&gt;=50,P108="Walzen/Mulchen/Mähen"),"Leguminosenanteil oder Bodenbearbeitung überprüfen!",IF(AND(J108&gt;=50,P108="Umbruch mit Leguminosen &lt; 50 %"),"Leguminosenanteil oder Bodenbearbeitung überprüfen!",IF(AND(J108&lt;50,P108="Umbruch mit Leguminosen ab 50 %"),"Leguminosenanteil oder Bodenbearbeitung überprüfen!",IF(AND(H108&lt;50,O108="Walzen/Mulchen mit Leguminosen ab 50 %"),"Leguminosenanteil oder Bodenbearbeitung überprüfen!",IF(AND(H108&gt;=50,O108="Walzen/Mulchen/Mähen"),"Leguminosenanteil oder Bodenbearbeitung überprüfen!",IF(AND(H108&gt;=50,O108="Umbruch mit Leguminosen &lt; 50 %"),"Leguminosenanteil oder Bodenbearbeitung überprüfen!",IF(AND(H108&lt;50,O108="Umbruch mit Leguminosen ab 50 %"),"Leguminosenanteil oder Bodenbearbeitung überprüfen!",SUM(INDEX(Bodenbearbeitung!B:B,MATCH('N-Berechnungsverfahren'!O108,Bodenbearbeitung!A:A,0)),INDEX(Bodenbearbeitung!B:B,MATCH('N-Berechnungsverfahren'!P108,Bodenbearbeitung!A:A,0))))))))))))))</f>
        <v/>
      </c>
      <c r="R108" s="109" t="str">
        <f t="shared" si="8"/>
        <v/>
      </c>
      <c r="V108" s="42"/>
      <c r="W108" s="42"/>
      <c r="X108" s="42"/>
    </row>
    <row r="109" spans="1:24" x14ac:dyDescent="0.25">
      <c r="A109" s="108">
        <v>103</v>
      </c>
      <c r="B109" s="58" t="str">
        <f>IF(Flächenverzeichnis!A114="","",Flächenverzeichnis!A114)</f>
        <v/>
      </c>
      <c r="C109" s="59"/>
      <c r="D109" s="58" t="str">
        <f>IF(B109="","",IF(C109="","Zielertrag auswählen!",IF(C109="Traubenertrag:","Zielertrag auswählen!",INDEX('N-Grundbedarf'!B:B,MATCH(C109,'N-Grundbedarf'!A:A,0)))))</f>
        <v/>
      </c>
      <c r="E109" s="59"/>
      <c r="F109" s="58" t="str">
        <f t="shared" si="6"/>
        <v/>
      </c>
      <c r="G109" s="59"/>
      <c r="H109" s="86"/>
      <c r="I109" s="89"/>
      <c r="J109" s="90"/>
      <c r="K109" s="88" t="str">
        <f>IF(B109="","",IF(OR(G109="",I109="",AND(G109="",I109="")),"Begrünung überprüfen!",IF(OR(H109="",J109="",AND(H109="",J109="")),"Leguminosenanteil überprüfen!",IF(AND(AND(G109="keine Begrünung",H109=0),AND(I109="keine Begrünung",J109=0)),0,IF(OR(AND(G109="",H109&gt;0),AND(I109="",J109&gt;0)),"Begrünung überprüfen!",IF(OR(AND(G109="keine Begrünung",H109&gt;0),AND(I109="keine Begrünung",J109&gt;0)),"Leguminosenanteil überprüfen!",IF(OR(AND(G109="Begrünung ohne Leguminosen",H109&gt;0),AND(I109="Begrünung ohne Leguminosen",J109&gt;0)),"Leguminosenanteil überprüfen!",IF(OR(AND(G109="Begrünung mit Leguminosen",H109&lt;=0),AND(I109="Begrünung mit Leguminosen",J109&lt;=0)),"Leguminosenanteil überprüfen!",IF(OR(G109="Begrünung ohne Leguminosen",I109="Begrünung ohne Leguminosen",G109="Begrünung mit Leguminosen",I109="Begrünung mit Leguminosen"),SUM(INDEX(Begrünung!C:C,MATCH('N-Berechnungsverfahren'!H109,Begrünung!A:A,0)),INDEX(Begrünung!C:C,MATCH('N-Berechnungsverfahren'!J109,Begrünung!A:A,0)),0))))))))))</f>
        <v/>
      </c>
      <c r="L109" s="59"/>
      <c r="M109" s="59"/>
      <c r="N109" s="58" t="str">
        <f t="shared" si="7"/>
        <v/>
      </c>
      <c r="O109" s="59"/>
      <c r="P109" s="89"/>
      <c r="Q109" s="58" t="str">
        <f>IF(B109="","",IF(OR(K109="Begrünung überprüfen!",K109="Leguminosenanteil überprüfen!"),"Begrünung überprüfen!",IF(OR(P109="",O109="",AND(P109="",O109="")),"Bodenbearbeitung auswählen!",IF(AND(J109&lt;50,P109="Walzen/Mulchen mit Leguminosen ab 50 %"),"Leguminosenanteil oder Bodenbearbeitung überprüfen!",IF(AND(J109&gt;=50,P109="Walzen/Mulchen/Mähen"),"Leguminosenanteil oder Bodenbearbeitung überprüfen!",IF(AND(J109&gt;=50,P109="Umbruch mit Leguminosen &lt; 50 %"),"Leguminosenanteil oder Bodenbearbeitung überprüfen!",IF(AND(J109&lt;50,P109="Umbruch mit Leguminosen ab 50 %"),"Leguminosenanteil oder Bodenbearbeitung überprüfen!",IF(AND(H109&lt;50,O109="Walzen/Mulchen mit Leguminosen ab 50 %"),"Leguminosenanteil oder Bodenbearbeitung überprüfen!",IF(AND(H109&gt;=50,O109="Walzen/Mulchen/Mähen"),"Leguminosenanteil oder Bodenbearbeitung überprüfen!",IF(AND(H109&gt;=50,O109="Umbruch mit Leguminosen &lt; 50 %"),"Leguminosenanteil oder Bodenbearbeitung überprüfen!",IF(AND(H109&lt;50,O109="Umbruch mit Leguminosen ab 50 %"),"Leguminosenanteil oder Bodenbearbeitung überprüfen!",SUM(INDEX(Bodenbearbeitung!B:B,MATCH('N-Berechnungsverfahren'!O109,Bodenbearbeitung!A:A,0)),INDEX(Bodenbearbeitung!B:B,MATCH('N-Berechnungsverfahren'!P109,Bodenbearbeitung!A:A,0))))))))))))))</f>
        <v/>
      </c>
      <c r="R109" s="109" t="str">
        <f t="shared" si="8"/>
        <v/>
      </c>
      <c r="V109" s="42"/>
      <c r="W109" s="42"/>
      <c r="X109" s="42"/>
    </row>
    <row r="110" spans="1:24" x14ac:dyDescent="0.25">
      <c r="A110" s="108">
        <v>104</v>
      </c>
      <c r="B110" s="58" t="str">
        <f>IF(Flächenverzeichnis!A115="","",Flächenverzeichnis!A115)</f>
        <v/>
      </c>
      <c r="C110" s="59"/>
      <c r="D110" s="58" t="str">
        <f>IF(B110="","",IF(C110="","Zielertrag auswählen!",IF(C110="Traubenertrag:","Zielertrag auswählen!",INDEX('N-Grundbedarf'!B:B,MATCH(C110,'N-Grundbedarf'!A:A,0)))))</f>
        <v/>
      </c>
      <c r="E110" s="59"/>
      <c r="F110" s="58" t="str">
        <f t="shared" si="6"/>
        <v/>
      </c>
      <c r="G110" s="59"/>
      <c r="H110" s="86"/>
      <c r="I110" s="89"/>
      <c r="J110" s="90"/>
      <c r="K110" s="88" t="str">
        <f>IF(B110="","",IF(OR(G110="",I110="",AND(G110="",I110="")),"Begrünung überprüfen!",IF(OR(H110="",J110="",AND(H110="",J110="")),"Leguminosenanteil überprüfen!",IF(AND(AND(G110="keine Begrünung",H110=0),AND(I110="keine Begrünung",J110=0)),0,IF(OR(AND(G110="",H110&gt;0),AND(I110="",J110&gt;0)),"Begrünung überprüfen!",IF(OR(AND(G110="keine Begrünung",H110&gt;0),AND(I110="keine Begrünung",J110&gt;0)),"Leguminosenanteil überprüfen!",IF(OR(AND(G110="Begrünung ohne Leguminosen",H110&gt;0),AND(I110="Begrünung ohne Leguminosen",J110&gt;0)),"Leguminosenanteil überprüfen!",IF(OR(AND(G110="Begrünung mit Leguminosen",H110&lt;=0),AND(I110="Begrünung mit Leguminosen",J110&lt;=0)),"Leguminosenanteil überprüfen!",IF(OR(G110="Begrünung ohne Leguminosen",I110="Begrünung ohne Leguminosen",G110="Begrünung mit Leguminosen",I110="Begrünung mit Leguminosen"),SUM(INDEX(Begrünung!C:C,MATCH('N-Berechnungsverfahren'!H110,Begrünung!A:A,0)),INDEX(Begrünung!C:C,MATCH('N-Berechnungsverfahren'!J110,Begrünung!A:A,0)),0))))))))))</f>
        <v/>
      </c>
      <c r="L110" s="59"/>
      <c r="M110" s="59"/>
      <c r="N110" s="58" t="str">
        <f t="shared" si="7"/>
        <v/>
      </c>
      <c r="O110" s="59"/>
      <c r="P110" s="89"/>
      <c r="Q110" s="58" t="str">
        <f>IF(B110="","",IF(OR(K110="Begrünung überprüfen!",K110="Leguminosenanteil überprüfen!"),"Begrünung überprüfen!",IF(OR(P110="",O110="",AND(P110="",O110="")),"Bodenbearbeitung auswählen!",IF(AND(J110&lt;50,P110="Walzen/Mulchen mit Leguminosen ab 50 %"),"Leguminosenanteil oder Bodenbearbeitung überprüfen!",IF(AND(J110&gt;=50,P110="Walzen/Mulchen/Mähen"),"Leguminosenanteil oder Bodenbearbeitung überprüfen!",IF(AND(J110&gt;=50,P110="Umbruch mit Leguminosen &lt; 50 %"),"Leguminosenanteil oder Bodenbearbeitung überprüfen!",IF(AND(J110&lt;50,P110="Umbruch mit Leguminosen ab 50 %"),"Leguminosenanteil oder Bodenbearbeitung überprüfen!",IF(AND(H110&lt;50,O110="Walzen/Mulchen mit Leguminosen ab 50 %"),"Leguminosenanteil oder Bodenbearbeitung überprüfen!",IF(AND(H110&gt;=50,O110="Walzen/Mulchen/Mähen"),"Leguminosenanteil oder Bodenbearbeitung überprüfen!",IF(AND(H110&gt;=50,O110="Umbruch mit Leguminosen &lt; 50 %"),"Leguminosenanteil oder Bodenbearbeitung überprüfen!",IF(AND(H110&lt;50,O110="Umbruch mit Leguminosen ab 50 %"),"Leguminosenanteil oder Bodenbearbeitung überprüfen!",SUM(INDEX(Bodenbearbeitung!B:B,MATCH('N-Berechnungsverfahren'!O110,Bodenbearbeitung!A:A,0)),INDEX(Bodenbearbeitung!B:B,MATCH('N-Berechnungsverfahren'!P110,Bodenbearbeitung!A:A,0))))))))))))))</f>
        <v/>
      </c>
      <c r="R110" s="109" t="str">
        <f t="shared" si="8"/>
        <v/>
      </c>
      <c r="V110" s="42"/>
      <c r="W110" s="42"/>
      <c r="X110" s="42"/>
    </row>
    <row r="111" spans="1:24" x14ac:dyDescent="0.25">
      <c r="A111" s="108">
        <v>105</v>
      </c>
      <c r="B111" s="58" t="str">
        <f>IF(Flächenverzeichnis!A116="","",Flächenverzeichnis!A116)</f>
        <v/>
      </c>
      <c r="C111" s="59"/>
      <c r="D111" s="58" t="str">
        <f>IF(B111="","",IF(C111="","Zielertrag auswählen!",IF(C111="Traubenertrag:","Zielertrag auswählen!",INDEX('N-Grundbedarf'!B:B,MATCH(C111,'N-Grundbedarf'!A:A,0)))))</f>
        <v/>
      </c>
      <c r="E111" s="59"/>
      <c r="F111" s="58" t="str">
        <f t="shared" si="6"/>
        <v/>
      </c>
      <c r="G111" s="59"/>
      <c r="H111" s="86"/>
      <c r="I111" s="89"/>
      <c r="J111" s="90"/>
      <c r="K111" s="88" t="str">
        <f>IF(B111="","",IF(OR(G111="",I111="",AND(G111="",I111="")),"Begrünung überprüfen!",IF(OR(H111="",J111="",AND(H111="",J111="")),"Leguminosenanteil überprüfen!",IF(AND(AND(G111="keine Begrünung",H111=0),AND(I111="keine Begrünung",J111=0)),0,IF(OR(AND(G111="",H111&gt;0),AND(I111="",J111&gt;0)),"Begrünung überprüfen!",IF(OR(AND(G111="keine Begrünung",H111&gt;0),AND(I111="keine Begrünung",J111&gt;0)),"Leguminosenanteil überprüfen!",IF(OR(AND(G111="Begrünung ohne Leguminosen",H111&gt;0),AND(I111="Begrünung ohne Leguminosen",J111&gt;0)),"Leguminosenanteil überprüfen!",IF(OR(AND(G111="Begrünung mit Leguminosen",H111&lt;=0),AND(I111="Begrünung mit Leguminosen",J111&lt;=0)),"Leguminosenanteil überprüfen!",IF(OR(G111="Begrünung ohne Leguminosen",I111="Begrünung ohne Leguminosen",G111="Begrünung mit Leguminosen",I111="Begrünung mit Leguminosen"),SUM(INDEX(Begrünung!C:C,MATCH('N-Berechnungsverfahren'!H111,Begrünung!A:A,0)),INDEX(Begrünung!C:C,MATCH('N-Berechnungsverfahren'!J111,Begrünung!A:A,0)),0))))))))))</f>
        <v/>
      </c>
      <c r="L111" s="59"/>
      <c r="M111" s="59"/>
      <c r="N111" s="58" t="str">
        <f t="shared" si="7"/>
        <v/>
      </c>
      <c r="O111" s="59"/>
      <c r="P111" s="89"/>
      <c r="Q111" s="58" t="str">
        <f>IF(B111="","",IF(OR(K111="Begrünung überprüfen!",K111="Leguminosenanteil überprüfen!"),"Begrünung überprüfen!",IF(OR(P111="",O111="",AND(P111="",O111="")),"Bodenbearbeitung auswählen!",IF(AND(J111&lt;50,P111="Walzen/Mulchen mit Leguminosen ab 50 %"),"Leguminosenanteil oder Bodenbearbeitung überprüfen!",IF(AND(J111&gt;=50,P111="Walzen/Mulchen/Mähen"),"Leguminosenanteil oder Bodenbearbeitung überprüfen!",IF(AND(J111&gt;=50,P111="Umbruch mit Leguminosen &lt; 50 %"),"Leguminosenanteil oder Bodenbearbeitung überprüfen!",IF(AND(J111&lt;50,P111="Umbruch mit Leguminosen ab 50 %"),"Leguminosenanteil oder Bodenbearbeitung überprüfen!",IF(AND(H111&lt;50,O111="Walzen/Mulchen mit Leguminosen ab 50 %"),"Leguminosenanteil oder Bodenbearbeitung überprüfen!",IF(AND(H111&gt;=50,O111="Walzen/Mulchen/Mähen"),"Leguminosenanteil oder Bodenbearbeitung überprüfen!",IF(AND(H111&gt;=50,O111="Umbruch mit Leguminosen &lt; 50 %"),"Leguminosenanteil oder Bodenbearbeitung überprüfen!",IF(AND(H111&lt;50,O111="Umbruch mit Leguminosen ab 50 %"),"Leguminosenanteil oder Bodenbearbeitung überprüfen!",SUM(INDEX(Bodenbearbeitung!B:B,MATCH('N-Berechnungsverfahren'!O111,Bodenbearbeitung!A:A,0)),INDEX(Bodenbearbeitung!B:B,MATCH('N-Berechnungsverfahren'!P111,Bodenbearbeitung!A:A,0))))))))))))))</f>
        <v/>
      </c>
      <c r="R111" s="109" t="str">
        <f t="shared" si="8"/>
        <v/>
      </c>
      <c r="V111" s="42"/>
      <c r="W111" s="42"/>
      <c r="X111" s="42"/>
    </row>
    <row r="112" spans="1:24" x14ac:dyDescent="0.25">
      <c r="A112" s="108">
        <v>106</v>
      </c>
      <c r="B112" s="58" t="str">
        <f>IF(Flächenverzeichnis!A117="","",Flächenverzeichnis!A117)</f>
        <v/>
      </c>
      <c r="C112" s="59"/>
      <c r="D112" s="58" t="str">
        <f>IF(B112="","",IF(C112="","Zielertrag auswählen!",IF(C112="Traubenertrag:","Zielertrag auswählen!",INDEX('N-Grundbedarf'!B:B,MATCH(C112,'N-Grundbedarf'!A:A,0)))))</f>
        <v/>
      </c>
      <c r="E112" s="59"/>
      <c r="F112" s="58" t="str">
        <f t="shared" si="6"/>
        <v/>
      </c>
      <c r="G112" s="59"/>
      <c r="H112" s="86"/>
      <c r="I112" s="89"/>
      <c r="J112" s="90"/>
      <c r="K112" s="88" t="str">
        <f>IF(B112="","",IF(OR(G112="",I112="",AND(G112="",I112="")),"Begrünung überprüfen!",IF(OR(H112="",J112="",AND(H112="",J112="")),"Leguminosenanteil überprüfen!",IF(AND(AND(G112="keine Begrünung",H112=0),AND(I112="keine Begrünung",J112=0)),0,IF(OR(AND(G112="",H112&gt;0),AND(I112="",J112&gt;0)),"Begrünung überprüfen!",IF(OR(AND(G112="keine Begrünung",H112&gt;0),AND(I112="keine Begrünung",J112&gt;0)),"Leguminosenanteil überprüfen!",IF(OR(AND(G112="Begrünung ohne Leguminosen",H112&gt;0),AND(I112="Begrünung ohne Leguminosen",J112&gt;0)),"Leguminosenanteil überprüfen!",IF(OR(AND(G112="Begrünung mit Leguminosen",H112&lt;=0),AND(I112="Begrünung mit Leguminosen",J112&lt;=0)),"Leguminosenanteil überprüfen!",IF(OR(G112="Begrünung ohne Leguminosen",I112="Begrünung ohne Leguminosen",G112="Begrünung mit Leguminosen",I112="Begrünung mit Leguminosen"),SUM(INDEX(Begrünung!C:C,MATCH('N-Berechnungsverfahren'!H112,Begrünung!A:A,0)),INDEX(Begrünung!C:C,MATCH('N-Berechnungsverfahren'!J112,Begrünung!A:A,0)),0))))))))))</f>
        <v/>
      </c>
      <c r="L112" s="59"/>
      <c r="M112" s="59"/>
      <c r="N112" s="58" t="str">
        <f t="shared" si="7"/>
        <v/>
      </c>
      <c r="O112" s="59"/>
      <c r="P112" s="89"/>
      <c r="Q112" s="58" t="str">
        <f>IF(B112="","",IF(OR(K112="Begrünung überprüfen!",K112="Leguminosenanteil überprüfen!"),"Begrünung überprüfen!",IF(OR(P112="",O112="",AND(P112="",O112="")),"Bodenbearbeitung auswählen!",IF(AND(J112&lt;50,P112="Walzen/Mulchen mit Leguminosen ab 50 %"),"Leguminosenanteil oder Bodenbearbeitung überprüfen!",IF(AND(J112&gt;=50,P112="Walzen/Mulchen/Mähen"),"Leguminosenanteil oder Bodenbearbeitung überprüfen!",IF(AND(J112&gt;=50,P112="Umbruch mit Leguminosen &lt; 50 %"),"Leguminosenanteil oder Bodenbearbeitung überprüfen!",IF(AND(J112&lt;50,P112="Umbruch mit Leguminosen ab 50 %"),"Leguminosenanteil oder Bodenbearbeitung überprüfen!",IF(AND(H112&lt;50,O112="Walzen/Mulchen mit Leguminosen ab 50 %"),"Leguminosenanteil oder Bodenbearbeitung überprüfen!",IF(AND(H112&gt;=50,O112="Walzen/Mulchen/Mähen"),"Leguminosenanteil oder Bodenbearbeitung überprüfen!",IF(AND(H112&gt;=50,O112="Umbruch mit Leguminosen &lt; 50 %"),"Leguminosenanteil oder Bodenbearbeitung überprüfen!",IF(AND(H112&lt;50,O112="Umbruch mit Leguminosen ab 50 %"),"Leguminosenanteil oder Bodenbearbeitung überprüfen!",SUM(INDEX(Bodenbearbeitung!B:B,MATCH('N-Berechnungsverfahren'!O112,Bodenbearbeitung!A:A,0)),INDEX(Bodenbearbeitung!B:B,MATCH('N-Berechnungsverfahren'!P112,Bodenbearbeitung!A:A,0))))))))))))))</f>
        <v/>
      </c>
      <c r="R112" s="109" t="str">
        <f t="shared" si="8"/>
        <v/>
      </c>
      <c r="V112" s="42"/>
      <c r="W112" s="42"/>
      <c r="X112" s="42"/>
    </row>
    <row r="113" spans="1:24" x14ac:dyDescent="0.25">
      <c r="A113" s="108">
        <v>107</v>
      </c>
      <c r="B113" s="58" t="str">
        <f>IF(Flächenverzeichnis!A118="","",Flächenverzeichnis!A118)</f>
        <v/>
      </c>
      <c r="C113" s="59"/>
      <c r="D113" s="58" t="str">
        <f>IF(B113="","",IF(C113="","Zielertrag auswählen!",IF(C113="Traubenertrag:","Zielertrag auswählen!",INDEX('N-Grundbedarf'!B:B,MATCH(C113,'N-Grundbedarf'!A:A,0)))))</f>
        <v/>
      </c>
      <c r="E113" s="59"/>
      <c r="F113" s="58" t="str">
        <f t="shared" si="6"/>
        <v/>
      </c>
      <c r="G113" s="59"/>
      <c r="H113" s="86"/>
      <c r="I113" s="89"/>
      <c r="J113" s="90"/>
      <c r="K113" s="88" t="str">
        <f>IF(B113="","",IF(OR(G113="",I113="",AND(G113="",I113="")),"Begrünung überprüfen!",IF(OR(H113="",J113="",AND(H113="",J113="")),"Leguminosenanteil überprüfen!",IF(AND(AND(G113="keine Begrünung",H113=0),AND(I113="keine Begrünung",J113=0)),0,IF(OR(AND(G113="",H113&gt;0),AND(I113="",J113&gt;0)),"Begrünung überprüfen!",IF(OR(AND(G113="keine Begrünung",H113&gt;0),AND(I113="keine Begrünung",J113&gt;0)),"Leguminosenanteil überprüfen!",IF(OR(AND(G113="Begrünung ohne Leguminosen",H113&gt;0),AND(I113="Begrünung ohne Leguminosen",J113&gt;0)),"Leguminosenanteil überprüfen!",IF(OR(AND(G113="Begrünung mit Leguminosen",H113&lt;=0),AND(I113="Begrünung mit Leguminosen",J113&lt;=0)),"Leguminosenanteil überprüfen!",IF(OR(G113="Begrünung ohne Leguminosen",I113="Begrünung ohne Leguminosen",G113="Begrünung mit Leguminosen",I113="Begrünung mit Leguminosen"),SUM(INDEX(Begrünung!C:C,MATCH('N-Berechnungsverfahren'!H113,Begrünung!A:A,0)),INDEX(Begrünung!C:C,MATCH('N-Berechnungsverfahren'!J113,Begrünung!A:A,0)),0))))))))))</f>
        <v/>
      </c>
      <c r="L113" s="59"/>
      <c r="M113" s="59"/>
      <c r="N113" s="58" t="str">
        <f t="shared" si="7"/>
        <v/>
      </c>
      <c r="O113" s="59"/>
      <c r="P113" s="89"/>
      <c r="Q113" s="58" t="str">
        <f>IF(B113="","",IF(OR(K113="Begrünung überprüfen!",K113="Leguminosenanteil überprüfen!"),"Begrünung überprüfen!",IF(OR(P113="",O113="",AND(P113="",O113="")),"Bodenbearbeitung auswählen!",IF(AND(J113&lt;50,P113="Walzen/Mulchen mit Leguminosen ab 50 %"),"Leguminosenanteil oder Bodenbearbeitung überprüfen!",IF(AND(J113&gt;=50,P113="Walzen/Mulchen/Mähen"),"Leguminosenanteil oder Bodenbearbeitung überprüfen!",IF(AND(J113&gt;=50,P113="Umbruch mit Leguminosen &lt; 50 %"),"Leguminosenanteil oder Bodenbearbeitung überprüfen!",IF(AND(J113&lt;50,P113="Umbruch mit Leguminosen ab 50 %"),"Leguminosenanteil oder Bodenbearbeitung überprüfen!",IF(AND(H113&lt;50,O113="Walzen/Mulchen mit Leguminosen ab 50 %"),"Leguminosenanteil oder Bodenbearbeitung überprüfen!",IF(AND(H113&gt;=50,O113="Walzen/Mulchen/Mähen"),"Leguminosenanteil oder Bodenbearbeitung überprüfen!",IF(AND(H113&gt;=50,O113="Umbruch mit Leguminosen &lt; 50 %"),"Leguminosenanteil oder Bodenbearbeitung überprüfen!",IF(AND(H113&lt;50,O113="Umbruch mit Leguminosen ab 50 %"),"Leguminosenanteil oder Bodenbearbeitung überprüfen!",SUM(INDEX(Bodenbearbeitung!B:B,MATCH('N-Berechnungsverfahren'!O113,Bodenbearbeitung!A:A,0)),INDEX(Bodenbearbeitung!B:B,MATCH('N-Berechnungsverfahren'!P113,Bodenbearbeitung!A:A,0))))))))))))))</f>
        <v/>
      </c>
      <c r="R113" s="109" t="str">
        <f t="shared" si="8"/>
        <v/>
      </c>
      <c r="T113" s="42"/>
      <c r="U113" s="42"/>
      <c r="V113" s="42"/>
      <c r="W113" s="42"/>
      <c r="X113" s="42"/>
    </row>
    <row r="114" spans="1:24" x14ac:dyDescent="0.25">
      <c r="A114" s="108">
        <v>108</v>
      </c>
      <c r="B114" s="58" t="str">
        <f>IF(Flächenverzeichnis!A119="","",Flächenverzeichnis!A119)</f>
        <v/>
      </c>
      <c r="C114" s="59"/>
      <c r="D114" s="58" t="str">
        <f>IF(B114="","",IF(C114="","Zielertrag auswählen!",IF(C114="Traubenertrag:","Zielertrag auswählen!",INDEX('N-Grundbedarf'!B:B,MATCH(C114,'N-Grundbedarf'!A:A,0)))))</f>
        <v/>
      </c>
      <c r="E114" s="59"/>
      <c r="F114" s="58" t="str">
        <f t="shared" si="6"/>
        <v/>
      </c>
      <c r="G114" s="59"/>
      <c r="H114" s="86"/>
      <c r="I114" s="89"/>
      <c r="J114" s="90"/>
      <c r="K114" s="88" t="str">
        <f>IF(B114="","",IF(OR(G114="",I114="",AND(G114="",I114="")),"Begrünung überprüfen!",IF(OR(H114="",J114="",AND(H114="",J114="")),"Leguminosenanteil überprüfen!",IF(AND(AND(G114="keine Begrünung",H114=0),AND(I114="keine Begrünung",J114=0)),0,IF(OR(AND(G114="",H114&gt;0),AND(I114="",J114&gt;0)),"Begrünung überprüfen!",IF(OR(AND(G114="keine Begrünung",H114&gt;0),AND(I114="keine Begrünung",J114&gt;0)),"Leguminosenanteil überprüfen!",IF(OR(AND(G114="Begrünung ohne Leguminosen",H114&gt;0),AND(I114="Begrünung ohne Leguminosen",J114&gt;0)),"Leguminosenanteil überprüfen!",IF(OR(AND(G114="Begrünung mit Leguminosen",H114&lt;=0),AND(I114="Begrünung mit Leguminosen",J114&lt;=0)),"Leguminosenanteil überprüfen!",IF(OR(G114="Begrünung ohne Leguminosen",I114="Begrünung ohne Leguminosen",G114="Begrünung mit Leguminosen",I114="Begrünung mit Leguminosen"),SUM(INDEX(Begrünung!C:C,MATCH('N-Berechnungsverfahren'!H114,Begrünung!A:A,0)),INDEX(Begrünung!C:C,MATCH('N-Berechnungsverfahren'!J114,Begrünung!A:A,0)),0))))))))))</f>
        <v/>
      </c>
      <c r="L114" s="59"/>
      <c r="M114" s="59"/>
      <c r="N114" s="58" t="str">
        <f t="shared" si="7"/>
        <v/>
      </c>
      <c r="O114" s="59"/>
      <c r="P114" s="89"/>
      <c r="Q114" s="58" t="str">
        <f>IF(B114="","",IF(OR(K114="Begrünung überprüfen!",K114="Leguminosenanteil überprüfen!"),"Begrünung überprüfen!",IF(OR(P114="",O114="",AND(P114="",O114="")),"Bodenbearbeitung auswählen!",IF(AND(J114&lt;50,P114="Walzen/Mulchen mit Leguminosen ab 50 %"),"Leguminosenanteil oder Bodenbearbeitung überprüfen!",IF(AND(J114&gt;=50,P114="Walzen/Mulchen/Mähen"),"Leguminosenanteil oder Bodenbearbeitung überprüfen!",IF(AND(J114&gt;=50,P114="Umbruch mit Leguminosen &lt; 50 %"),"Leguminosenanteil oder Bodenbearbeitung überprüfen!",IF(AND(J114&lt;50,P114="Umbruch mit Leguminosen ab 50 %"),"Leguminosenanteil oder Bodenbearbeitung überprüfen!",IF(AND(H114&lt;50,O114="Walzen/Mulchen mit Leguminosen ab 50 %"),"Leguminosenanteil oder Bodenbearbeitung überprüfen!",IF(AND(H114&gt;=50,O114="Walzen/Mulchen/Mähen"),"Leguminosenanteil oder Bodenbearbeitung überprüfen!",IF(AND(H114&gt;=50,O114="Umbruch mit Leguminosen &lt; 50 %"),"Leguminosenanteil oder Bodenbearbeitung überprüfen!",IF(AND(H114&lt;50,O114="Umbruch mit Leguminosen ab 50 %"),"Leguminosenanteil oder Bodenbearbeitung überprüfen!",SUM(INDEX(Bodenbearbeitung!B:B,MATCH('N-Berechnungsverfahren'!O114,Bodenbearbeitung!A:A,0)),INDEX(Bodenbearbeitung!B:B,MATCH('N-Berechnungsverfahren'!P114,Bodenbearbeitung!A:A,0))))))))))))))</f>
        <v/>
      </c>
      <c r="R114" s="109" t="str">
        <f t="shared" si="8"/>
        <v/>
      </c>
      <c r="T114" s="42"/>
      <c r="U114" s="42"/>
      <c r="V114" s="42"/>
      <c r="W114" s="42"/>
      <c r="X114" s="42"/>
    </row>
    <row r="115" spans="1:24" x14ac:dyDescent="0.25">
      <c r="A115" s="108">
        <v>109</v>
      </c>
      <c r="B115" s="58" t="str">
        <f>IF(Flächenverzeichnis!A120="","",Flächenverzeichnis!A120)</f>
        <v/>
      </c>
      <c r="C115" s="59"/>
      <c r="D115" s="58" t="str">
        <f>IF(B115="","",IF(C115="","Zielertrag auswählen!",IF(C115="Traubenertrag:","Zielertrag auswählen!",INDEX('N-Grundbedarf'!B:B,MATCH(C115,'N-Grundbedarf'!A:A,0)))))</f>
        <v/>
      </c>
      <c r="E115" s="59"/>
      <c r="F115" s="58" t="str">
        <f t="shared" si="6"/>
        <v/>
      </c>
      <c r="G115" s="59"/>
      <c r="H115" s="86"/>
      <c r="I115" s="89"/>
      <c r="J115" s="90"/>
      <c r="K115" s="88" t="str">
        <f>IF(B115="","",IF(OR(G115="",I115="",AND(G115="",I115="")),"Begrünung überprüfen!",IF(OR(H115="",J115="",AND(H115="",J115="")),"Leguminosenanteil überprüfen!",IF(AND(AND(G115="keine Begrünung",H115=0),AND(I115="keine Begrünung",J115=0)),0,IF(OR(AND(G115="",H115&gt;0),AND(I115="",J115&gt;0)),"Begrünung überprüfen!",IF(OR(AND(G115="keine Begrünung",H115&gt;0),AND(I115="keine Begrünung",J115&gt;0)),"Leguminosenanteil überprüfen!",IF(OR(AND(G115="Begrünung ohne Leguminosen",H115&gt;0),AND(I115="Begrünung ohne Leguminosen",J115&gt;0)),"Leguminosenanteil überprüfen!",IF(OR(AND(G115="Begrünung mit Leguminosen",H115&lt;=0),AND(I115="Begrünung mit Leguminosen",J115&lt;=0)),"Leguminosenanteil überprüfen!",IF(OR(G115="Begrünung ohne Leguminosen",I115="Begrünung ohne Leguminosen",G115="Begrünung mit Leguminosen",I115="Begrünung mit Leguminosen"),SUM(INDEX(Begrünung!C:C,MATCH('N-Berechnungsverfahren'!H115,Begrünung!A:A,0)),INDEX(Begrünung!C:C,MATCH('N-Berechnungsverfahren'!J115,Begrünung!A:A,0)),0))))))))))</f>
        <v/>
      </c>
      <c r="L115" s="59"/>
      <c r="M115" s="59"/>
      <c r="N115" s="58" t="str">
        <f t="shared" si="7"/>
        <v/>
      </c>
      <c r="O115" s="59"/>
      <c r="P115" s="89"/>
      <c r="Q115" s="58" t="str">
        <f>IF(B115="","",IF(OR(K115="Begrünung überprüfen!",K115="Leguminosenanteil überprüfen!"),"Begrünung überprüfen!",IF(OR(P115="",O115="",AND(P115="",O115="")),"Bodenbearbeitung auswählen!",IF(AND(J115&lt;50,P115="Walzen/Mulchen mit Leguminosen ab 50 %"),"Leguminosenanteil oder Bodenbearbeitung überprüfen!",IF(AND(J115&gt;=50,P115="Walzen/Mulchen/Mähen"),"Leguminosenanteil oder Bodenbearbeitung überprüfen!",IF(AND(J115&gt;=50,P115="Umbruch mit Leguminosen &lt; 50 %"),"Leguminosenanteil oder Bodenbearbeitung überprüfen!",IF(AND(J115&lt;50,P115="Umbruch mit Leguminosen ab 50 %"),"Leguminosenanteil oder Bodenbearbeitung überprüfen!",IF(AND(H115&lt;50,O115="Walzen/Mulchen mit Leguminosen ab 50 %"),"Leguminosenanteil oder Bodenbearbeitung überprüfen!",IF(AND(H115&gt;=50,O115="Walzen/Mulchen/Mähen"),"Leguminosenanteil oder Bodenbearbeitung überprüfen!",IF(AND(H115&gt;=50,O115="Umbruch mit Leguminosen &lt; 50 %"),"Leguminosenanteil oder Bodenbearbeitung überprüfen!",IF(AND(H115&lt;50,O115="Umbruch mit Leguminosen ab 50 %"),"Leguminosenanteil oder Bodenbearbeitung überprüfen!",SUM(INDEX(Bodenbearbeitung!B:B,MATCH('N-Berechnungsverfahren'!O115,Bodenbearbeitung!A:A,0)),INDEX(Bodenbearbeitung!B:B,MATCH('N-Berechnungsverfahren'!P115,Bodenbearbeitung!A:A,0))))))))))))))</f>
        <v/>
      </c>
      <c r="R115" s="109" t="str">
        <f t="shared" si="8"/>
        <v/>
      </c>
      <c r="T115" s="42"/>
      <c r="U115" s="42"/>
      <c r="V115" s="42"/>
      <c r="W115" s="42"/>
      <c r="X115" s="42"/>
    </row>
    <row r="116" spans="1:24" x14ac:dyDescent="0.25">
      <c r="A116" s="108">
        <v>110</v>
      </c>
      <c r="B116" s="58" t="str">
        <f>IF(Flächenverzeichnis!A121="","",Flächenverzeichnis!A121)</f>
        <v/>
      </c>
      <c r="C116" s="59"/>
      <c r="D116" s="58" t="str">
        <f>IF(B116="","",IF(C116="","Zielertrag auswählen!",IF(C116="Traubenertrag:","Zielertrag auswählen!",INDEX('N-Grundbedarf'!B:B,MATCH(C116,'N-Grundbedarf'!A:A,0)))))</f>
        <v/>
      </c>
      <c r="E116" s="59"/>
      <c r="F116" s="58" t="str">
        <f t="shared" si="6"/>
        <v/>
      </c>
      <c r="G116" s="59"/>
      <c r="H116" s="86"/>
      <c r="I116" s="89"/>
      <c r="J116" s="90"/>
      <c r="K116" s="88" t="str">
        <f>IF(B116="","",IF(OR(G116="",I116="",AND(G116="",I116="")),"Begrünung überprüfen!",IF(OR(H116="",J116="",AND(H116="",J116="")),"Leguminosenanteil überprüfen!",IF(AND(AND(G116="keine Begrünung",H116=0),AND(I116="keine Begrünung",J116=0)),0,IF(OR(AND(G116="",H116&gt;0),AND(I116="",J116&gt;0)),"Begrünung überprüfen!",IF(OR(AND(G116="keine Begrünung",H116&gt;0),AND(I116="keine Begrünung",J116&gt;0)),"Leguminosenanteil überprüfen!",IF(OR(AND(G116="Begrünung ohne Leguminosen",H116&gt;0),AND(I116="Begrünung ohne Leguminosen",J116&gt;0)),"Leguminosenanteil überprüfen!",IF(OR(AND(G116="Begrünung mit Leguminosen",H116&lt;=0),AND(I116="Begrünung mit Leguminosen",J116&lt;=0)),"Leguminosenanteil überprüfen!",IF(OR(G116="Begrünung ohne Leguminosen",I116="Begrünung ohne Leguminosen",G116="Begrünung mit Leguminosen",I116="Begrünung mit Leguminosen"),SUM(INDEX(Begrünung!C:C,MATCH('N-Berechnungsverfahren'!H116,Begrünung!A:A,0)),INDEX(Begrünung!C:C,MATCH('N-Berechnungsverfahren'!J116,Begrünung!A:A,0)),0))))))))))</f>
        <v/>
      </c>
      <c r="L116" s="59"/>
      <c r="M116" s="59"/>
      <c r="N116" s="58" t="str">
        <f t="shared" si="7"/>
        <v/>
      </c>
      <c r="O116" s="59"/>
      <c r="P116" s="89"/>
      <c r="Q116" s="58" t="str">
        <f>IF(B116="","",IF(OR(K116="Begrünung überprüfen!",K116="Leguminosenanteil überprüfen!"),"Begrünung überprüfen!",IF(OR(P116="",O116="",AND(P116="",O116="")),"Bodenbearbeitung auswählen!",IF(AND(J116&lt;50,P116="Walzen/Mulchen mit Leguminosen ab 50 %"),"Leguminosenanteil oder Bodenbearbeitung überprüfen!",IF(AND(J116&gt;=50,P116="Walzen/Mulchen/Mähen"),"Leguminosenanteil oder Bodenbearbeitung überprüfen!",IF(AND(J116&gt;=50,P116="Umbruch mit Leguminosen &lt; 50 %"),"Leguminosenanteil oder Bodenbearbeitung überprüfen!",IF(AND(J116&lt;50,P116="Umbruch mit Leguminosen ab 50 %"),"Leguminosenanteil oder Bodenbearbeitung überprüfen!",IF(AND(H116&lt;50,O116="Walzen/Mulchen mit Leguminosen ab 50 %"),"Leguminosenanteil oder Bodenbearbeitung überprüfen!",IF(AND(H116&gt;=50,O116="Walzen/Mulchen/Mähen"),"Leguminosenanteil oder Bodenbearbeitung überprüfen!",IF(AND(H116&gt;=50,O116="Umbruch mit Leguminosen &lt; 50 %"),"Leguminosenanteil oder Bodenbearbeitung überprüfen!",IF(AND(H116&lt;50,O116="Umbruch mit Leguminosen ab 50 %"),"Leguminosenanteil oder Bodenbearbeitung überprüfen!",SUM(INDEX(Bodenbearbeitung!B:B,MATCH('N-Berechnungsverfahren'!O116,Bodenbearbeitung!A:A,0)),INDEX(Bodenbearbeitung!B:B,MATCH('N-Berechnungsverfahren'!P116,Bodenbearbeitung!A:A,0))))))))))))))</f>
        <v/>
      </c>
      <c r="R116" s="109" t="str">
        <f t="shared" si="8"/>
        <v/>
      </c>
      <c r="T116" s="42"/>
      <c r="U116" s="42"/>
      <c r="V116" s="42"/>
      <c r="W116" s="42"/>
      <c r="X116" s="42"/>
    </row>
    <row r="117" spans="1:24" x14ac:dyDescent="0.25">
      <c r="A117" s="108">
        <v>111</v>
      </c>
      <c r="B117" s="58" t="str">
        <f>IF(Flächenverzeichnis!A122="","",Flächenverzeichnis!A122)</f>
        <v/>
      </c>
      <c r="C117" s="59"/>
      <c r="D117" s="58" t="str">
        <f>IF(B117="","",IF(C117="","Zielertrag auswählen!",IF(C117="Traubenertrag:","Zielertrag auswählen!",INDEX('N-Grundbedarf'!B:B,MATCH(C117,'N-Grundbedarf'!A:A,0)))))</f>
        <v/>
      </c>
      <c r="E117" s="59"/>
      <c r="F117" s="58" t="str">
        <f t="shared" si="6"/>
        <v/>
      </c>
      <c r="G117" s="59"/>
      <c r="H117" s="86"/>
      <c r="I117" s="89"/>
      <c r="J117" s="90"/>
      <c r="K117" s="88" t="str">
        <f>IF(B117="","",IF(OR(G117="",I117="",AND(G117="",I117="")),"Begrünung überprüfen!",IF(OR(H117="",J117="",AND(H117="",J117="")),"Leguminosenanteil überprüfen!",IF(AND(AND(G117="keine Begrünung",H117=0),AND(I117="keine Begrünung",J117=0)),0,IF(OR(AND(G117="",H117&gt;0),AND(I117="",J117&gt;0)),"Begrünung überprüfen!",IF(OR(AND(G117="keine Begrünung",H117&gt;0),AND(I117="keine Begrünung",J117&gt;0)),"Leguminosenanteil überprüfen!",IF(OR(AND(G117="Begrünung ohne Leguminosen",H117&gt;0),AND(I117="Begrünung ohne Leguminosen",J117&gt;0)),"Leguminosenanteil überprüfen!",IF(OR(AND(G117="Begrünung mit Leguminosen",H117&lt;=0),AND(I117="Begrünung mit Leguminosen",J117&lt;=0)),"Leguminosenanteil überprüfen!",IF(OR(G117="Begrünung ohne Leguminosen",I117="Begrünung ohne Leguminosen",G117="Begrünung mit Leguminosen",I117="Begrünung mit Leguminosen"),SUM(INDEX(Begrünung!C:C,MATCH('N-Berechnungsverfahren'!H117,Begrünung!A:A,0)),INDEX(Begrünung!C:C,MATCH('N-Berechnungsverfahren'!J117,Begrünung!A:A,0)),0))))))))))</f>
        <v/>
      </c>
      <c r="L117" s="59"/>
      <c r="M117" s="59"/>
      <c r="N117" s="58" t="str">
        <f t="shared" si="7"/>
        <v/>
      </c>
      <c r="O117" s="59"/>
      <c r="P117" s="89"/>
      <c r="Q117" s="58" t="str">
        <f>IF(B117="","",IF(OR(K117="Begrünung überprüfen!",K117="Leguminosenanteil überprüfen!"),"Begrünung überprüfen!",IF(OR(P117="",O117="",AND(P117="",O117="")),"Bodenbearbeitung auswählen!",IF(AND(J117&lt;50,P117="Walzen/Mulchen mit Leguminosen ab 50 %"),"Leguminosenanteil oder Bodenbearbeitung überprüfen!",IF(AND(J117&gt;=50,P117="Walzen/Mulchen/Mähen"),"Leguminosenanteil oder Bodenbearbeitung überprüfen!",IF(AND(J117&gt;=50,P117="Umbruch mit Leguminosen &lt; 50 %"),"Leguminosenanteil oder Bodenbearbeitung überprüfen!",IF(AND(J117&lt;50,P117="Umbruch mit Leguminosen ab 50 %"),"Leguminosenanteil oder Bodenbearbeitung überprüfen!",IF(AND(H117&lt;50,O117="Walzen/Mulchen mit Leguminosen ab 50 %"),"Leguminosenanteil oder Bodenbearbeitung überprüfen!",IF(AND(H117&gt;=50,O117="Walzen/Mulchen/Mähen"),"Leguminosenanteil oder Bodenbearbeitung überprüfen!",IF(AND(H117&gt;=50,O117="Umbruch mit Leguminosen &lt; 50 %"),"Leguminosenanteil oder Bodenbearbeitung überprüfen!",IF(AND(H117&lt;50,O117="Umbruch mit Leguminosen ab 50 %"),"Leguminosenanteil oder Bodenbearbeitung überprüfen!",SUM(INDEX(Bodenbearbeitung!B:B,MATCH('N-Berechnungsverfahren'!O117,Bodenbearbeitung!A:A,0)),INDEX(Bodenbearbeitung!B:B,MATCH('N-Berechnungsverfahren'!P117,Bodenbearbeitung!A:A,0))))))))))))))</f>
        <v/>
      </c>
      <c r="R117" s="109" t="str">
        <f t="shared" si="8"/>
        <v/>
      </c>
      <c r="T117" s="42"/>
      <c r="U117" s="42"/>
      <c r="V117" s="42"/>
      <c r="W117" s="42"/>
      <c r="X117" s="42"/>
    </row>
    <row r="118" spans="1:24" x14ac:dyDescent="0.25">
      <c r="A118" s="108">
        <v>112</v>
      </c>
      <c r="B118" s="58" t="str">
        <f>IF(Flächenverzeichnis!A123="","",Flächenverzeichnis!A123)</f>
        <v/>
      </c>
      <c r="C118" s="59"/>
      <c r="D118" s="58" t="str">
        <f>IF(B118="","",IF(C118="","Zielertrag auswählen!",IF(C118="Traubenertrag:","Zielertrag auswählen!",INDEX('N-Grundbedarf'!B:B,MATCH(C118,'N-Grundbedarf'!A:A,0)))))</f>
        <v/>
      </c>
      <c r="E118" s="59"/>
      <c r="F118" s="58" t="str">
        <f t="shared" si="6"/>
        <v/>
      </c>
      <c r="G118" s="59"/>
      <c r="H118" s="86"/>
      <c r="I118" s="89"/>
      <c r="J118" s="90"/>
      <c r="K118" s="88" t="str">
        <f>IF(B118="","",IF(OR(G118="",I118="",AND(G118="",I118="")),"Begrünung überprüfen!",IF(OR(H118="",J118="",AND(H118="",J118="")),"Leguminosenanteil überprüfen!",IF(AND(AND(G118="keine Begrünung",H118=0),AND(I118="keine Begrünung",J118=0)),0,IF(OR(AND(G118="",H118&gt;0),AND(I118="",J118&gt;0)),"Begrünung überprüfen!",IF(OR(AND(G118="keine Begrünung",H118&gt;0),AND(I118="keine Begrünung",J118&gt;0)),"Leguminosenanteil überprüfen!",IF(OR(AND(G118="Begrünung ohne Leguminosen",H118&gt;0),AND(I118="Begrünung ohne Leguminosen",J118&gt;0)),"Leguminosenanteil überprüfen!",IF(OR(AND(G118="Begrünung mit Leguminosen",H118&lt;=0),AND(I118="Begrünung mit Leguminosen",J118&lt;=0)),"Leguminosenanteil überprüfen!",IF(OR(G118="Begrünung ohne Leguminosen",I118="Begrünung ohne Leguminosen",G118="Begrünung mit Leguminosen",I118="Begrünung mit Leguminosen"),SUM(INDEX(Begrünung!C:C,MATCH('N-Berechnungsverfahren'!H118,Begrünung!A:A,0)),INDEX(Begrünung!C:C,MATCH('N-Berechnungsverfahren'!J118,Begrünung!A:A,0)),0))))))))))</f>
        <v/>
      </c>
      <c r="L118" s="59"/>
      <c r="M118" s="59"/>
      <c r="N118" s="58" t="str">
        <f t="shared" si="7"/>
        <v/>
      </c>
      <c r="O118" s="59"/>
      <c r="P118" s="89"/>
      <c r="Q118" s="58" t="str">
        <f>IF(B118="","",IF(OR(K118="Begrünung überprüfen!",K118="Leguminosenanteil überprüfen!"),"Begrünung überprüfen!",IF(OR(P118="",O118="",AND(P118="",O118="")),"Bodenbearbeitung auswählen!",IF(AND(J118&lt;50,P118="Walzen/Mulchen mit Leguminosen ab 50 %"),"Leguminosenanteil oder Bodenbearbeitung überprüfen!",IF(AND(J118&gt;=50,P118="Walzen/Mulchen/Mähen"),"Leguminosenanteil oder Bodenbearbeitung überprüfen!",IF(AND(J118&gt;=50,P118="Umbruch mit Leguminosen &lt; 50 %"),"Leguminosenanteil oder Bodenbearbeitung überprüfen!",IF(AND(J118&lt;50,P118="Umbruch mit Leguminosen ab 50 %"),"Leguminosenanteil oder Bodenbearbeitung überprüfen!",IF(AND(H118&lt;50,O118="Walzen/Mulchen mit Leguminosen ab 50 %"),"Leguminosenanteil oder Bodenbearbeitung überprüfen!",IF(AND(H118&gt;=50,O118="Walzen/Mulchen/Mähen"),"Leguminosenanteil oder Bodenbearbeitung überprüfen!",IF(AND(H118&gt;=50,O118="Umbruch mit Leguminosen &lt; 50 %"),"Leguminosenanteil oder Bodenbearbeitung überprüfen!",IF(AND(H118&lt;50,O118="Umbruch mit Leguminosen ab 50 %"),"Leguminosenanteil oder Bodenbearbeitung überprüfen!",SUM(INDEX(Bodenbearbeitung!B:B,MATCH('N-Berechnungsverfahren'!O118,Bodenbearbeitung!A:A,0)),INDEX(Bodenbearbeitung!B:B,MATCH('N-Berechnungsverfahren'!P118,Bodenbearbeitung!A:A,0))))))))))))))</f>
        <v/>
      </c>
      <c r="R118" s="109" t="str">
        <f t="shared" si="8"/>
        <v/>
      </c>
      <c r="T118" s="42"/>
      <c r="U118" s="42"/>
      <c r="V118" s="42"/>
      <c r="W118" s="42"/>
      <c r="X118" s="42"/>
    </row>
    <row r="119" spans="1:24" x14ac:dyDescent="0.25">
      <c r="A119" s="108">
        <v>113</v>
      </c>
      <c r="B119" s="58" t="str">
        <f>IF(Flächenverzeichnis!A124="","",Flächenverzeichnis!A124)</f>
        <v/>
      </c>
      <c r="C119" s="59"/>
      <c r="D119" s="58" t="str">
        <f>IF(B119="","",IF(C119="","Zielertrag auswählen!",IF(C119="Traubenertrag:","Zielertrag auswählen!",INDEX('N-Grundbedarf'!B:B,MATCH(C119,'N-Grundbedarf'!A:A,0)))))</f>
        <v/>
      </c>
      <c r="E119" s="59"/>
      <c r="F119" s="58" t="str">
        <f t="shared" si="6"/>
        <v/>
      </c>
      <c r="G119" s="59"/>
      <c r="H119" s="86"/>
      <c r="I119" s="89"/>
      <c r="J119" s="90"/>
      <c r="K119" s="88" t="str">
        <f>IF(B119="","",IF(OR(G119="",I119="",AND(G119="",I119="")),"Begrünung überprüfen!",IF(OR(H119="",J119="",AND(H119="",J119="")),"Leguminosenanteil überprüfen!",IF(AND(AND(G119="keine Begrünung",H119=0),AND(I119="keine Begrünung",J119=0)),0,IF(OR(AND(G119="",H119&gt;0),AND(I119="",J119&gt;0)),"Begrünung überprüfen!",IF(OR(AND(G119="keine Begrünung",H119&gt;0),AND(I119="keine Begrünung",J119&gt;0)),"Leguminosenanteil überprüfen!",IF(OR(AND(G119="Begrünung ohne Leguminosen",H119&gt;0),AND(I119="Begrünung ohne Leguminosen",J119&gt;0)),"Leguminosenanteil überprüfen!",IF(OR(AND(G119="Begrünung mit Leguminosen",H119&lt;=0),AND(I119="Begrünung mit Leguminosen",J119&lt;=0)),"Leguminosenanteil überprüfen!",IF(OR(G119="Begrünung ohne Leguminosen",I119="Begrünung ohne Leguminosen",G119="Begrünung mit Leguminosen",I119="Begrünung mit Leguminosen"),SUM(INDEX(Begrünung!C:C,MATCH('N-Berechnungsverfahren'!H119,Begrünung!A:A,0)),INDEX(Begrünung!C:C,MATCH('N-Berechnungsverfahren'!J119,Begrünung!A:A,0)),0))))))))))</f>
        <v/>
      </c>
      <c r="L119" s="59"/>
      <c r="M119" s="59"/>
      <c r="N119" s="58" t="str">
        <f t="shared" si="7"/>
        <v/>
      </c>
      <c r="O119" s="59"/>
      <c r="P119" s="89"/>
      <c r="Q119" s="58" t="str">
        <f>IF(B119="","",IF(OR(K119="Begrünung überprüfen!",K119="Leguminosenanteil überprüfen!"),"Begrünung überprüfen!",IF(OR(P119="",O119="",AND(P119="",O119="")),"Bodenbearbeitung auswählen!",IF(AND(J119&lt;50,P119="Walzen/Mulchen mit Leguminosen ab 50 %"),"Leguminosenanteil oder Bodenbearbeitung überprüfen!",IF(AND(J119&gt;=50,P119="Walzen/Mulchen/Mähen"),"Leguminosenanteil oder Bodenbearbeitung überprüfen!",IF(AND(J119&gt;=50,P119="Umbruch mit Leguminosen &lt; 50 %"),"Leguminosenanteil oder Bodenbearbeitung überprüfen!",IF(AND(J119&lt;50,P119="Umbruch mit Leguminosen ab 50 %"),"Leguminosenanteil oder Bodenbearbeitung überprüfen!",IF(AND(H119&lt;50,O119="Walzen/Mulchen mit Leguminosen ab 50 %"),"Leguminosenanteil oder Bodenbearbeitung überprüfen!",IF(AND(H119&gt;=50,O119="Walzen/Mulchen/Mähen"),"Leguminosenanteil oder Bodenbearbeitung überprüfen!",IF(AND(H119&gt;=50,O119="Umbruch mit Leguminosen &lt; 50 %"),"Leguminosenanteil oder Bodenbearbeitung überprüfen!",IF(AND(H119&lt;50,O119="Umbruch mit Leguminosen ab 50 %"),"Leguminosenanteil oder Bodenbearbeitung überprüfen!",SUM(INDEX(Bodenbearbeitung!B:B,MATCH('N-Berechnungsverfahren'!O119,Bodenbearbeitung!A:A,0)),INDEX(Bodenbearbeitung!B:B,MATCH('N-Berechnungsverfahren'!P119,Bodenbearbeitung!A:A,0))))))))))))))</f>
        <v/>
      </c>
      <c r="R119" s="109" t="str">
        <f t="shared" si="8"/>
        <v/>
      </c>
      <c r="T119" s="42"/>
      <c r="U119" s="42"/>
      <c r="V119" s="42"/>
      <c r="W119" s="42"/>
      <c r="X119" s="42"/>
    </row>
    <row r="120" spans="1:24" x14ac:dyDescent="0.25">
      <c r="A120" s="108">
        <v>114</v>
      </c>
      <c r="B120" s="58" t="str">
        <f>IF(Flächenverzeichnis!A125="","",Flächenverzeichnis!A125)</f>
        <v/>
      </c>
      <c r="C120" s="59"/>
      <c r="D120" s="58" t="str">
        <f>IF(B120="","",IF(C120="","Zielertrag auswählen!",IF(C120="Traubenertrag:","Zielertrag auswählen!",INDEX('N-Grundbedarf'!B:B,MATCH(C120,'N-Grundbedarf'!A:A,0)))))</f>
        <v/>
      </c>
      <c r="E120" s="59"/>
      <c r="F120" s="58" t="str">
        <f t="shared" si="6"/>
        <v/>
      </c>
      <c r="G120" s="59"/>
      <c r="H120" s="86"/>
      <c r="I120" s="89"/>
      <c r="J120" s="90"/>
      <c r="K120" s="88" t="str">
        <f>IF(B120="","",IF(OR(G120="",I120="",AND(G120="",I120="")),"Begrünung überprüfen!",IF(OR(H120="",J120="",AND(H120="",J120="")),"Leguminosenanteil überprüfen!",IF(AND(AND(G120="keine Begrünung",H120=0),AND(I120="keine Begrünung",J120=0)),0,IF(OR(AND(G120="",H120&gt;0),AND(I120="",J120&gt;0)),"Begrünung überprüfen!",IF(OR(AND(G120="keine Begrünung",H120&gt;0),AND(I120="keine Begrünung",J120&gt;0)),"Leguminosenanteil überprüfen!",IF(OR(AND(G120="Begrünung ohne Leguminosen",H120&gt;0),AND(I120="Begrünung ohne Leguminosen",J120&gt;0)),"Leguminosenanteil überprüfen!",IF(OR(AND(G120="Begrünung mit Leguminosen",H120&lt;=0),AND(I120="Begrünung mit Leguminosen",J120&lt;=0)),"Leguminosenanteil überprüfen!",IF(OR(G120="Begrünung ohne Leguminosen",I120="Begrünung ohne Leguminosen",G120="Begrünung mit Leguminosen",I120="Begrünung mit Leguminosen"),SUM(INDEX(Begrünung!C:C,MATCH('N-Berechnungsverfahren'!H120,Begrünung!A:A,0)),INDEX(Begrünung!C:C,MATCH('N-Berechnungsverfahren'!J120,Begrünung!A:A,0)),0))))))))))</f>
        <v/>
      </c>
      <c r="L120" s="59"/>
      <c r="M120" s="59"/>
      <c r="N120" s="58" t="str">
        <f t="shared" si="7"/>
        <v/>
      </c>
      <c r="O120" s="59"/>
      <c r="P120" s="89"/>
      <c r="Q120" s="58" t="str">
        <f>IF(B120="","",IF(OR(K120="Begrünung überprüfen!",K120="Leguminosenanteil überprüfen!"),"Begrünung überprüfen!",IF(OR(P120="",O120="",AND(P120="",O120="")),"Bodenbearbeitung auswählen!",IF(AND(J120&lt;50,P120="Walzen/Mulchen mit Leguminosen ab 50 %"),"Leguminosenanteil oder Bodenbearbeitung überprüfen!",IF(AND(J120&gt;=50,P120="Walzen/Mulchen/Mähen"),"Leguminosenanteil oder Bodenbearbeitung überprüfen!",IF(AND(J120&gt;=50,P120="Umbruch mit Leguminosen &lt; 50 %"),"Leguminosenanteil oder Bodenbearbeitung überprüfen!",IF(AND(J120&lt;50,P120="Umbruch mit Leguminosen ab 50 %"),"Leguminosenanteil oder Bodenbearbeitung überprüfen!",IF(AND(H120&lt;50,O120="Walzen/Mulchen mit Leguminosen ab 50 %"),"Leguminosenanteil oder Bodenbearbeitung überprüfen!",IF(AND(H120&gt;=50,O120="Walzen/Mulchen/Mähen"),"Leguminosenanteil oder Bodenbearbeitung überprüfen!",IF(AND(H120&gt;=50,O120="Umbruch mit Leguminosen &lt; 50 %"),"Leguminosenanteil oder Bodenbearbeitung überprüfen!",IF(AND(H120&lt;50,O120="Umbruch mit Leguminosen ab 50 %"),"Leguminosenanteil oder Bodenbearbeitung überprüfen!",SUM(INDEX(Bodenbearbeitung!B:B,MATCH('N-Berechnungsverfahren'!O120,Bodenbearbeitung!A:A,0)),INDEX(Bodenbearbeitung!B:B,MATCH('N-Berechnungsverfahren'!P120,Bodenbearbeitung!A:A,0))))))))))))))</f>
        <v/>
      </c>
      <c r="R120" s="109" t="str">
        <f t="shared" si="8"/>
        <v/>
      </c>
      <c r="T120" s="42"/>
      <c r="U120" s="42"/>
      <c r="V120" s="42" t="s">
        <v>11</v>
      </c>
      <c r="W120" s="42"/>
      <c r="X120" s="42"/>
    </row>
    <row r="121" spans="1:24" x14ac:dyDescent="0.25">
      <c r="A121" s="108">
        <v>115</v>
      </c>
      <c r="B121" s="58" t="str">
        <f>IF(Flächenverzeichnis!A126="","",Flächenverzeichnis!A126)</f>
        <v/>
      </c>
      <c r="C121" s="59"/>
      <c r="D121" s="58" t="str">
        <f>IF(B121="","",IF(C121="","Zielertrag auswählen!",IF(C121="Traubenertrag:","Zielertrag auswählen!",INDEX('N-Grundbedarf'!B:B,MATCH(C121,'N-Grundbedarf'!A:A,0)))))</f>
        <v/>
      </c>
      <c r="E121" s="59"/>
      <c r="F121" s="58" t="str">
        <f t="shared" si="6"/>
        <v/>
      </c>
      <c r="G121" s="59"/>
      <c r="H121" s="86"/>
      <c r="I121" s="89"/>
      <c r="J121" s="90"/>
      <c r="K121" s="88" t="str">
        <f>IF(B121="","",IF(OR(G121="",I121="",AND(G121="",I121="")),"Begrünung überprüfen!",IF(OR(H121="",J121="",AND(H121="",J121="")),"Leguminosenanteil überprüfen!",IF(AND(AND(G121="keine Begrünung",H121=0),AND(I121="keine Begrünung",J121=0)),0,IF(OR(AND(G121="",H121&gt;0),AND(I121="",J121&gt;0)),"Begrünung überprüfen!",IF(OR(AND(G121="keine Begrünung",H121&gt;0),AND(I121="keine Begrünung",J121&gt;0)),"Leguminosenanteil überprüfen!",IF(OR(AND(G121="Begrünung ohne Leguminosen",H121&gt;0),AND(I121="Begrünung ohne Leguminosen",J121&gt;0)),"Leguminosenanteil überprüfen!",IF(OR(AND(G121="Begrünung mit Leguminosen",H121&lt;=0),AND(I121="Begrünung mit Leguminosen",J121&lt;=0)),"Leguminosenanteil überprüfen!",IF(OR(G121="Begrünung ohne Leguminosen",I121="Begrünung ohne Leguminosen",G121="Begrünung mit Leguminosen",I121="Begrünung mit Leguminosen"),SUM(INDEX(Begrünung!C:C,MATCH('N-Berechnungsverfahren'!H121,Begrünung!A:A,0)),INDEX(Begrünung!C:C,MATCH('N-Berechnungsverfahren'!J121,Begrünung!A:A,0)),0))))))))))</f>
        <v/>
      </c>
      <c r="L121" s="59"/>
      <c r="M121" s="59"/>
      <c r="N121" s="58" t="str">
        <f t="shared" si="7"/>
        <v/>
      </c>
      <c r="O121" s="59"/>
      <c r="P121" s="89"/>
      <c r="Q121" s="58" t="str">
        <f>IF(B121="","",IF(OR(K121="Begrünung überprüfen!",K121="Leguminosenanteil überprüfen!"),"Begrünung überprüfen!",IF(OR(P121="",O121="",AND(P121="",O121="")),"Bodenbearbeitung auswählen!",IF(AND(J121&lt;50,P121="Walzen/Mulchen mit Leguminosen ab 50 %"),"Leguminosenanteil oder Bodenbearbeitung überprüfen!",IF(AND(J121&gt;=50,P121="Walzen/Mulchen/Mähen"),"Leguminosenanteil oder Bodenbearbeitung überprüfen!",IF(AND(J121&gt;=50,P121="Umbruch mit Leguminosen &lt; 50 %"),"Leguminosenanteil oder Bodenbearbeitung überprüfen!",IF(AND(J121&lt;50,P121="Umbruch mit Leguminosen ab 50 %"),"Leguminosenanteil oder Bodenbearbeitung überprüfen!",IF(AND(H121&lt;50,O121="Walzen/Mulchen mit Leguminosen ab 50 %"),"Leguminosenanteil oder Bodenbearbeitung überprüfen!",IF(AND(H121&gt;=50,O121="Walzen/Mulchen/Mähen"),"Leguminosenanteil oder Bodenbearbeitung überprüfen!",IF(AND(H121&gt;=50,O121="Umbruch mit Leguminosen &lt; 50 %"),"Leguminosenanteil oder Bodenbearbeitung überprüfen!",IF(AND(H121&lt;50,O121="Umbruch mit Leguminosen ab 50 %"),"Leguminosenanteil oder Bodenbearbeitung überprüfen!",SUM(INDEX(Bodenbearbeitung!B:B,MATCH('N-Berechnungsverfahren'!O121,Bodenbearbeitung!A:A,0)),INDEX(Bodenbearbeitung!B:B,MATCH('N-Berechnungsverfahren'!P121,Bodenbearbeitung!A:A,0))))))))))))))</f>
        <v/>
      </c>
      <c r="R121" s="109" t="str">
        <f t="shared" si="8"/>
        <v/>
      </c>
      <c r="T121" s="42"/>
      <c r="U121" s="42"/>
      <c r="V121" s="42"/>
      <c r="W121" s="42"/>
      <c r="X121" s="42"/>
    </row>
    <row r="122" spans="1:24" x14ac:dyDescent="0.25">
      <c r="A122" s="108">
        <v>116</v>
      </c>
      <c r="B122" s="58" t="str">
        <f>IF(Flächenverzeichnis!A127="","",Flächenverzeichnis!A127)</f>
        <v/>
      </c>
      <c r="C122" s="59"/>
      <c r="D122" s="58" t="str">
        <f>IF(B122="","",IF(C122="","Zielertrag auswählen!",IF(C122="Traubenertrag:","Zielertrag auswählen!",INDEX('N-Grundbedarf'!B:B,MATCH(C122,'N-Grundbedarf'!A:A,0)))))</f>
        <v/>
      </c>
      <c r="E122" s="59"/>
      <c r="F122" s="58" t="str">
        <f t="shared" si="6"/>
        <v/>
      </c>
      <c r="G122" s="59"/>
      <c r="H122" s="86"/>
      <c r="I122" s="89"/>
      <c r="J122" s="90"/>
      <c r="K122" s="88" t="str">
        <f>IF(B122="","",IF(OR(G122="",I122="",AND(G122="",I122="")),"Begrünung überprüfen!",IF(OR(H122="",J122="",AND(H122="",J122="")),"Leguminosenanteil überprüfen!",IF(AND(AND(G122="keine Begrünung",H122=0),AND(I122="keine Begrünung",J122=0)),0,IF(OR(AND(G122="",H122&gt;0),AND(I122="",J122&gt;0)),"Begrünung überprüfen!",IF(OR(AND(G122="keine Begrünung",H122&gt;0),AND(I122="keine Begrünung",J122&gt;0)),"Leguminosenanteil überprüfen!",IF(OR(AND(G122="Begrünung ohne Leguminosen",H122&gt;0),AND(I122="Begrünung ohne Leguminosen",J122&gt;0)),"Leguminosenanteil überprüfen!",IF(OR(AND(G122="Begrünung mit Leguminosen",H122&lt;=0),AND(I122="Begrünung mit Leguminosen",J122&lt;=0)),"Leguminosenanteil überprüfen!",IF(OR(G122="Begrünung ohne Leguminosen",I122="Begrünung ohne Leguminosen",G122="Begrünung mit Leguminosen",I122="Begrünung mit Leguminosen"),SUM(INDEX(Begrünung!C:C,MATCH('N-Berechnungsverfahren'!H122,Begrünung!A:A,0)),INDEX(Begrünung!C:C,MATCH('N-Berechnungsverfahren'!J122,Begrünung!A:A,0)),0))))))))))</f>
        <v/>
      </c>
      <c r="L122" s="59"/>
      <c r="M122" s="59"/>
      <c r="N122" s="58" t="str">
        <f t="shared" si="7"/>
        <v/>
      </c>
      <c r="O122" s="59"/>
      <c r="P122" s="89"/>
      <c r="Q122" s="58" t="str">
        <f>IF(B122="","",IF(OR(K122="Begrünung überprüfen!",K122="Leguminosenanteil überprüfen!"),"Begrünung überprüfen!",IF(OR(P122="",O122="",AND(P122="",O122="")),"Bodenbearbeitung auswählen!",IF(AND(J122&lt;50,P122="Walzen/Mulchen mit Leguminosen ab 50 %"),"Leguminosenanteil oder Bodenbearbeitung überprüfen!",IF(AND(J122&gt;=50,P122="Walzen/Mulchen/Mähen"),"Leguminosenanteil oder Bodenbearbeitung überprüfen!",IF(AND(J122&gt;=50,P122="Umbruch mit Leguminosen &lt; 50 %"),"Leguminosenanteil oder Bodenbearbeitung überprüfen!",IF(AND(J122&lt;50,P122="Umbruch mit Leguminosen ab 50 %"),"Leguminosenanteil oder Bodenbearbeitung überprüfen!",IF(AND(H122&lt;50,O122="Walzen/Mulchen mit Leguminosen ab 50 %"),"Leguminosenanteil oder Bodenbearbeitung überprüfen!",IF(AND(H122&gt;=50,O122="Walzen/Mulchen/Mähen"),"Leguminosenanteil oder Bodenbearbeitung überprüfen!",IF(AND(H122&gt;=50,O122="Umbruch mit Leguminosen &lt; 50 %"),"Leguminosenanteil oder Bodenbearbeitung überprüfen!",IF(AND(H122&lt;50,O122="Umbruch mit Leguminosen ab 50 %"),"Leguminosenanteil oder Bodenbearbeitung überprüfen!",SUM(INDEX(Bodenbearbeitung!B:B,MATCH('N-Berechnungsverfahren'!O122,Bodenbearbeitung!A:A,0)),INDEX(Bodenbearbeitung!B:B,MATCH('N-Berechnungsverfahren'!P122,Bodenbearbeitung!A:A,0))))))))))))))</f>
        <v/>
      </c>
      <c r="R122" s="109" t="str">
        <f t="shared" si="8"/>
        <v/>
      </c>
      <c r="T122" s="42"/>
      <c r="U122" s="42"/>
      <c r="V122" s="42"/>
      <c r="W122" s="42"/>
      <c r="X122" s="42"/>
    </row>
    <row r="123" spans="1:24" x14ac:dyDescent="0.25">
      <c r="A123" s="108">
        <v>117</v>
      </c>
      <c r="B123" s="58" t="str">
        <f>IF(Flächenverzeichnis!A128="","",Flächenverzeichnis!A128)</f>
        <v/>
      </c>
      <c r="C123" s="59"/>
      <c r="D123" s="58" t="str">
        <f>IF(B123="","",IF(C123="","Zielertrag auswählen!",IF(C123="Traubenertrag:","Zielertrag auswählen!",INDEX('N-Grundbedarf'!B:B,MATCH(C123,'N-Grundbedarf'!A:A,0)))))</f>
        <v/>
      </c>
      <c r="E123" s="59"/>
      <c r="F123" s="58" t="str">
        <f t="shared" si="6"/>
        <v/>
      </c>
      <c r="G123" s="59"/>
      <c r="H123" s="86"/>
      <c r="I123" s="89"/>
      <c r="J123" s="90"/>
      <c r="K123" s="88" t="str">
        <f>IF(B123="","",IF(OR(G123="",I123="",AND(G123="",I123="")),"Begrünung überprüfen!",IF(OR(H123="",J123="",AND(H123="",J123="")),"Leguminosenanteil überprüfen!",IF(AND(AND(G123="keine Begrünung",H123=0),AND(I123="keine Begrünung",J123=0)),0,IF(OR(AND(G123="",H123&gt;0),AND(I123="",J123&gt;0)),"Begrünung überprüfen!",IF(OR(AND(G123="keine Begrünung",H123&gt;0),AND(I123="keine Begrünung",J123&gt;0)),"Leguminosenanteil überprüfen!",IF(OR(AND(G123="Begrünung ohne Leguminosen",H123&gt;0),AND(I123="Begrünung ohne Leguminosen",J123&gt;0)),"Leguminosenanteil überprüfen!",IF(OR(AND(G123="Begrünung mit Leguminosen",H123&lt;=0),AND(I123="Begrünung mit Leguminosen",J123&lt;=0)),"Leguminosenanteil überprüfen!",IF(OR(G123="Begrünung ohne Leguminosen",I123="Begrünung ohne Leguminosen",G123="Begrünung mit Leguminosen",I123="Begrünung mit Leguminosen"),SUM(INDEX(Begrünung!C:C,MATCH('N-Berechnungsverfahren'!H123,Begrünung!A:A,0)),INDEX(Begrünung!C:C,MATCH('N-Berechnungsverfahren'!J123,Begrünung!A:A,0)),0))))))))))</f>
        <v/>
      </c>
      <c r="L123" s="59"/>
      <c r="M123" s="59"/>
      <c r="N123" s="58" t="str">
        <f t="shared" si="7"/>
        <v/>
      </c>
      <c r="O123" s="59"/>
      <c r="P123" s="89"/>
      <c r="Q123" s="58" t="str">
        <f>IF(B123="","",IF(OR(K123="Begrünung überprüfen!",K123="Leguminosenanteil überprüfen!"),"Begrünung überprüfen!",IF(OR(P123="",O123="",AND(P123="",O123="")),"Bodenbearbeitung auswählen!",IF(AND(J123&lt;50,P123="Walzen/Mulchen mit Leguminosen ab 50 %"),"Leguminosenanteil oder Bodenbearbeitung überprüfen!",IF(AND(J123&gt;=50,P123="Walzen/Mulchen/Mähen"),"Leguminosenanteil oder Bodenbearbeitung überprüfen!",IF(AND(J123&gt;=50,P123="Umbruch mit Leguminosen &lt; 50 %"),"Leguminosenanteil oder Bodenbearbeitung überprüfen!",IF(AND(J123&lt;50,P123="Umbruch mit Leguminosen ab 50 %"),"Leguminosenanteil oder Bodenbearbeitung überprüfen!",IF(AND(H123&lt;50,O123="Walzen/Mulchen mit Leguminosen ab 50 %"),"Leguminosenanteil oder Bodenbearbeitung überprüfen!",IF(AND(H123&gt;=50,O123="Walzen/Mulchen/Mähen"),"Leguminosenanteil oder Bodenbearbeitung überprüfen!",IF(AND(H123&gt;=50,O123="Umbruch mit Leguminosen &lt; 50 %"),"Leguminosenanteil oder Bodenbearbeitung überprüfen!",IF(AND(H123&lt;50,O123="Umbruch mit Leguminosen ab 50 %"),"Leguminosenanteil oder Bodenbearbeitung überprüfen!",SUM(INDEX(Bodenbearbeitung!B:B,MATCH('N-Berechnungsverfahren'!O123,Bodenbearbeitung!A:A,0)),INDEX(Bodenbearbeitung!B:B,MATCH('N-Berechnungsverfahren'!P123,Bodenbearbeitung!A:A,0))))))))))))))</f>
        <v/>
      </c>
      <c r="R123" s="109" t="str">
        <f t="shared" si="8"/>
        <v/>
      </c>
      <c r="T123" s="42"/>
      <c r="U123" s="42"/>
      <c r="V123" s="42"/>
      <c r="W123" s="42"/>
      <c r="X123" s="42"/>
    </row>
    <row r="124" spans="1:24" x14ac:dyDescent="0.25">
      <c r="A124" s="108">
        <v>118</v>
      </c>
      <c r="B124" s="58" t="str">
        <f>IF(Flächenverzeichnis!A129="","",Flächenverzeichnis!A129)</f>
        <v/>
      </c>
      <c r="C124" s="59"/>
      <c r="D124" s="58" t="str">
        <f>IF(B124="","",IF(C124="","Zielertrag auswählen!",IF(C124="Traubenertrag:","Zielertrag auswählen!",INDEX('N-Grundbedarf'!B:B,MATCH(C124,'N-Grundbedarf'!A:A,0)))))</f>
        <v/>
      </c>
      <c r="E124" s="59"/>
      <c r="F124" s="58" t="str">
        <f t="shared" si="6"/>
        <v/>
      </c>
      <c r="G124" s="59"/>
      <c r="H124" s="86"/>
      <c r="I124" s="89"/>
      <c r="J124" s="90"/>
      <c r="K124" s="88" t="str">
        <f>IF(B124="","",IF(OR(G124="",I124="",AND(G124="",I124="")),"Begrünung überprüfen!",IF(OR(H124="",J124="",AND(H124="",J124="")),"Leguminosenanteil überprüfen!",IF(AND(AND(G124="keine Begrünung",H124=0),AND(I124="keine Begrünung",J124=0)),0,IF(OR(AND(G124="",H124&gt;0),AND(I124="",J124&gt;0)),"Begrünung überprüfen!",IF(OR(AND(G124="keine Begrünung",H124&gt;0),AND(I124="keine Begrünung",J124&gt;0)),"Leguminosenanteil überprüfen!",IF(OR(AND(G124="Begrünung ohne Leguminosen",H124&gt;0),AND(I124="Begrünung ohne Leguminosen",J124&gt;0)),"Leguminosenanteil überprüfen!",IF(OR(AND(G124="Begrünung mit Leguminosen",H124&lt;=0),AND(I124="Begrünung mit Leguminosen",J124&lt;=0)),"Leguminosenanteil überprüfen!",IF(OR(G124="Begrünung ohne Leguminosen",I124="Begrünung ohne Leguminosen",G124="Begrünung mit Leguminosen",I124="Begrünung mit Leguminosen"),SUM(INDEX(Begrünung!C:C,MATCH('N-Berechnungsverfahren'!H124,Begrünung!A:A,0)),INDEX(Begrünung!C:C,MATCH('N-Berechnungsverfahren'!J124,Begrünung!A:A,0)),0))))))))))</f>
        <v/>
      </c>
      <c r="L124" s="59"/>
      <c r="M124" s="59"/>
      <c r="N124" s="58" t="str">
        <f t="shared" si="7"/>
        <v/>
      </c>
      <c r="O124" s="59"/>
      <c r="P124" s="89"/>
      <c r="Q124" s="58" t="str">
        <f>IF(B124="","",IF(OR(K124="Begrünung überprüfen!",K124="Leguminosenanteil überprüfen!"),"Begrünung überprüfen!",IF(OR(P124="",O124="",AND(P124="",O124="")),"Bodenbearbeitung auswählen!",IF(AND(J124&lt;50,P124="Walzen/Mulchen mit Leguminosen ab 50 %"),"Leguminosenanteil oder Bodenbearbeitung überprüfen!",IF(AND(J124&gt;=50,P124="Walzen/Mulchen/Mähen"),"Leguminosenanteil oder Bodenbearbeitung überprüfen!",IF(AND(J124&gt;=50,P124="Umbruch mit Leguminosen &lt; 50 %"),"Leguminosenanteil oder Bodenbearbeitung überprüfen!",IF(AND(J124&lt;50,P124="Umbruch mit Leguminosen ab 50 %"),"Leguminosenanteil oder Bodenbearbeitung überprüfen!",IF(AND(H124&lt;50,O124="Walzen/Mulchen mit Leguminosen ab 50 %"),"Leguminosenanteil oder Bodenbearbeitung überprüfen!",IF(AND(H124&gt;=50,O124="Walzen/Mulchen/Mähen"),"Leguminosenanteil oder Bodenbearbeitung überprüfen!",IF(AND(H124&gt;=50,O124="Umbruch mit Leguminosen &lt; 50 %"),"Leguminosenanteil oder Bodenbearbeitung überprüfen!",IF(AND(H124&lt;50,O124="Umbruch mit Leguminosen ab 50 %"),"Leguminosenanteil oder Bodenbearbeitung überprüfen!",SUM(INDEX(Bodenbearbeitung!B:B,MATCH('N-Berechnungsverfahren'!O124,Bodenbearbeitung!A:A,0)),INDEX(Bodenbearbeitung!B:B,MATCH('N-Berechnungsverfahren'!P124,Bodenbearbeitung!A:A,0))))))))))))))</f>
        <v/>
      </c>
      <c r="R124" s="109" t="str">
        <f t="shared" si="8"/>
        <v/>
      </c>
      <c r="T124" s="42"/>
      <c r="U124" s="42"/>
      <c r="V124" s="42"/>
      <c r="W124" s="42"/>
      <c r="X124" s="42"/>
    </row>
    <row r="125" spans="1:24" x14ac:dyDescent="0.25">
      <c r="A125" s="108">
        <v>119</v>
      </c>
      <c r="B125" s="58" t="str">
        <f>IF(Flächenverzeichnis!A130="","",Flächenverzeichnis!A130)</f>
        <v/>
      </c>
      <c r="C125" s="59"/>
      <c r="D125" s="58" t="str">
        <f>IF(B125="","",IF(C125="","Zielertrag auswählen!",IF(C125="Traubenertrag:","Zielertrag auswählen!",INDEX('N-Grundbedarf'!B:B,MATCH(C125,'N-Grundbedarf'!A:A,0)))))</f>
        <v/>
      </c>
      <c r="E125" s="59"/>
      <c r="F125" s="58" t="str">
        <f t="shared" si="6"/>
        <v/>
      </c>
      <c r="G125" s="59"/>
      <c r="H125" s="86"/>
      <c r="I125" s="89"/>
      <c r="J125" s="90"/>
      <c r="K125" s="88" t="str">
        <f>IF(B125="","",IF(OR(G125="",I125="",AND(G125="",I125="")),"Begrünung überprüfen!",IF(OR(H125="",J125="",AND(H125="",J125="")),"Leguminosenanteil überprüfen!",IF(AND(AND(G125="keine Begrünung",H125=0),AND(I125="keine Begrünung",J125=0)),0,IF(OR(AND(G125="",H125&gt;0),AND(I125="",J125&gt;0)),"Begrünung überprüfen!",IF(OR(AND(G125="keine Begrünung",H125&gt;0),AND(I125="keine Begrünung",J125&gt;0)),"Leguminosenanteil überprüfen!",IF(OR(AND(G125="Begrünung ohne Leguminosen",H125&gt;0),AND(I125="Begrünung ohne Leguminosen",J125&gt;0)),"Leguminosenanteil überprüfen!",IF(OR(AND(G125="Begrünung mit Leguminosen",H125&lt;=0),AND(I125="Begrünung mit Leguminosen",J125&lt;=0)),"Leguminosenanteil überprüfen!",IF(OR(G125="Begrünung ohne Leguminosen",I125="Begrünung ohne Leguminosen",G125="Begrünung mit Leguminosen",I125="Begrünung mit Leguminosen"),SUM(INDEX(Begrünung!C:C,MATCH('N-Berechnungsverfahren'!H125,Begrünung!A:A,0)),INDEX(Begrünung!C:C,MATCH('N-Berechnungsverfahren'!J125,Begrünung!A:A,0)),0))))))))))</f>
        <v/>
      </c>
      <c r="L125" s="59"/>
      <c r="M125" s="59"/>
      <c r="N125" s="58" t="str">
        <f t="shared" si="7"/>
        <v/>
      </c>
      <c r="O125" s="59"/>
      <c r="P125" s="89"/>
      <c r="Q125" s="58" t="str">
        <f>IF(B125="","",IF(OR(K125="Begrünung überprüfen!",K125="Leguminosenanteil überprüfen!"),"Begrünung überprüfen!",IF(OR(P125="",O125="",AND(P125="",O125="")),"Bodenbearbeitung auswählen!",IF(AND(J125&lt;50,P125="Walzen/Mulchen mit Leguminosen ab 50 %"),"Leguminosenanteil oder Bodenbearbeitung überprüfen!",IF(AND(J125&gt;=50,P125="Walzen/Mulchen/Mähen"),"Leguminosenanteil oder Bodenbearbeitung überprüfen!",IF(AND(J125&gt;=50,P125="Umbruch mit Leguminosen &lt; 50 %"),"Leguminosenanteil oder Bodenbearbeitung überprüfen!",IF(AND(J125&lt;50,P125="Umbruch mit Leguminosen ab 50 %"),"Leguminosenanteil oder Bodenbearbeitung überprüfen!",IF(AND(H125&lt;50,O125="Walzen/Mulchen mit Leguminosen ab 50 %"),"Leguminosenanteil oder Bodenbearbeitung überprüfen!",IF(AND(H125&gt;=50,O125="Walzen/Mulchen/Mähen"),"Leguminosenanteil oder Bodenbearbeitung überprüfen!",IF(AND(H125&gt;=50,O125="Umbruch mit Leguminosen &lt; 50 %"),"Leguminosenanteil oder Bodenbearbeitung überprüfen!",IF(AND(H125&lt;50,O125="Umbruch mit Leguminosen ab 50 %"),"Leguminosenanteil oder Bodenbearbeitung überprüfen!",SUM(INDEX(Bodenbearbeitung!B:B,MATCH('N-Berechnungsverfahren'!O125,Bodenbearbeitung!A:A,0)),INDEX(Bodenbearbeitung!B:B,MATCH('N-Berechnungsverfahren'!P125,Bodenbearbeitung!A:A,0))))))))))))))</f>
        <v/>
      </c>
      <c r="R125" s="109" t="str">
        <f t="shared" si="8"/>
        <v/>
      </c>
      <c r="T125" s="42"/>
      <c r="U125" s="42"/>
      <c r="V125" s="42"/>
      <c r="W125" s="42"/>
      <c r="X125" s="42"/>
    </row>
    <row r="126" spans="1:24" x14ac:dyDescent="0.25">
      <c r="A126" s="108">
        <v>120</v>
      </c>
      <c r="B126" s="58" t="str">
        <f>IF(Flächenverzeichnis!A131="","",Flächenverzeichnis!A131)</f>
        <v/>
      </c>
      <c r="C126" s="59"/>
      <c r="D126" s="58" t="str">
        <f>IF(B126="","",IF(C126="","Zielertrag auswählen!",IF(C126="Traubenertrag:","Zielertrag auswählen!",INDEX('N-Grundbedarf'!B:B,MATCH(C126,'N-Grundbedarf'!A:A,0)))))</f>
        <v/>
      </c>
      <c r="E126" s="59"/>
      <c r="F126" s="58" t="str">
        <f t="shared" si="6"/>
        <v/>
      </c>
      <c r="G126" s="59"/>
      <c r="H126" s="86"/>
      <c r="I126" s="89"/>
      <c r="J126" s="90"/>
      <c r="K126" s="88" t="str">
        <f>IF(B126="","",IF(OR(G126="",I126="",AND(G126="",I126="")),"Begrünung überprüfen!",IF(OR(H126="",J126="",AND(H126="",J126="")),"Leguminosenanteil überprüfen!",IF(AND(AND(G126="keine Begrünung",H126=0),AND(I126="keine Begrünung",J126=0)),0,IF(OR(AND(G126="",H126&gt;0),AND(I126="",J126&gt;0)),"Begrünung überprüfen!",IF(OR(AND(G126="keine Begrünung",H126&gt;0),AND(I126="keine Begrünung",J126&gt;0)),"Leguminosenanteil überprüfen!",IF(OR(AND(G126="Begrünung ohne Leguminosen",H126&gt;0),AND(I126="Begrünung ohne Leguminosen",J126&gt;0)),"Leguminosenanteil überprüfen!",IF(OR(AND(G126="Begrünung mit Leguminosen",H126&lt;=0),AND(I126="Begrünung mit Leguminosen",J126&lt;=0)),"Leguminosenanteil überprüfen!",IF(OR(G126="Begrünung ohne Leguminosen",I126="Begrünung ohne Leguminosen",G126="Begrünung mit Leguminosen",I126="Begrünung mit Leguminosen"),SUM(INDEX(Begrünung!C:C,MATCH('N-Berechnungsverfahren'!H126,Begrünung!A:A,0)),INDEX(Begrünung!C:C,MATCH('N-Berechnungsverfahren'!J126,Begrünung!A:A,0)),0))))))))))</f>
        <v/>
      </c>
      <c r="L126" s="59"/>
      <c r="M126" s="59"/>
      <c r="N126" s="58" t="str">
        <f t="shared" si="7"/>
        <v/>
      </c>
      <c r="O126" s="59"/>
      <c r="P126" s="89"/>
      <c r="Q126" s="58" t="str">
        <f>IF(B126="","",IF(OR(K126="Begrünung überprüfen!",K126="Leguminosenanteil überprüfen!"),"Begrünung überprüfen!",IF(OR(P126="",O126="",AND(P126="",O126="")),"Bodenbearbeitung auswählen!",IF(AND(J126&lt;50,P126="Walzen/Mulchen mit Leguminosen ab 50 %"),"Leguminosenanteil oder Bodenbearbeitung überprüfen!",IF(AND(J126&gt;=50,P126="Walzen/Mulchen/Mähen"),"Leguminosenanteil oder Bodenbearbeitung überprüfen!",IF(AND(J126&gt;=50,P126="Umbruch mit Leguminosen &lt; 50 %"),"Leguminosenanteil oder Bodenbearbeitung überprüfen!",IF(AND(J126&lt;50,P126="Umbruch mit Leguminosen ab 50 %"),"Leguminosenanteil oder Bodenbearbeitung überprüfen!",IF(AND(H126&lt;50,O126="Walzen/Mulchen mit Leguminosen ab 50 %"),"Leguminosenanteil oder Bodenbearbeitung überprüfen!",IF(AND(H126&gt;=50,O126="Walzen/Mulchen/Mähen"),"Leguminosenanteil oder Bodenbearbeitung überprüfen!",IF(AND(H126&gt;=50,O126="Umbruch mit Leguminosen &lt; 50 %"),"Leguminosenanteil oder Bodenbearbeitung überprüfen!",IF(AND(H126&lt;50,O126="Umbruch mit Leguminosen ab 50 %"),"Leguminosenanteil oder Bodenbearbeitung überprüfen!",SUM(INDEX(Bodenbearbeitung!B:B,MATCH('N-Berechnungsverfahren'!O126,Bodenbearbeitung!A:A,0)),INDEX(Bodenbearbeitung!B:B,MATCH('N-Berechnungsverfahren'!P126,Bodenbearbeitung!A:A,0))))))))))))))</f>
        <v/>
      </c>
      <c r="R126" s="109" t="str">
        <f t="shared" si="8"/>
        <v/>
      </c>
      <c r="T126" s="42"/>
      <c r="U126" s="42"/>
      <c r="V126" s="42"/>
      <c r="W126" s="42"/>
      <c r="X126" s="42"/>
    </row>
    <row r="127" spans="1:24" x14ac:dyDescent="0.25">
      <c r="A127" s="108">
        <v>121</v>
      </c>
      <c r="B127" s="58" t="str">
        <f>IF(Flächenverzeichnis!A132="","",Flächenverzeichnis!A132)</f>
        <v/>
      </c>
      <c r="C127" s="59"/>
      <c r="D127" s="58" t="str">
        <f>IF(B127="","",IF(C127="","Zielertrag auswählen!",IF(C127="Traubenertrag:","Zielertrag auswählen!",INDEX('N-Grundbedarf'!B:B,MATCH(C127,'N-Grundbedarf'!A:A,0)))))</f>
        <v/>
      </c>
      <c r="E127" s="59"/>
      <c r="F127" s="58" t="str">
        <f t="shared" si="6"/>
        <v/>
      </c>
      <c r="G127" s="59"/>
      <c r="H127" s="86"/>
      <c r="I127" s="89"/>
      <c r="J127" s="90"/>
      <c r="K127" s="88" t="str">
        <f>IF(B127="","",IF(OR(G127="",I127="",AND(G127="",I127="")),"Begrünung überprüfen!",IF(OR(H127="",J127="",AND(H127="",J127="")),"Leguminosenanteil überprüfen!",IF(AND(AND(G127="keine Begrünung",H127=0),AND(I127="keine Begrünung",J127=0)),0,IF(OR(AND(G127="",H127&gt;0),AND(I127="",J127&gt;0)),"Begrünung überprüfen!",IF(OR(AND(G127="keine Begrünung",H127&gt;0),AND(I127="keine Begrünung",J127&gt;0)),"Leguminosenanteil überprüfen!",IF(OR(AND(G127="Begrünung ohne Leguminosen",H127&gt;0),AND(I127="Begrünung ohne Leguminosen",J127&gt;0)),"Leguminosenanteil überprüfen!",IF(OR(AND(G127="Begrünung mit Leguminosen",H127&lt;=0),AND(I127="Begrünung mit Leguminosen",J127&lt;=0)),"Leguminosenanteil überprüfen!",IF(OR(G127="Begrünung ohne Leguminosen",I127="Begrünung ohne Leguminosen",G127="Begrünung mit Leguminosen",I127="Begrünung mit Leguminosen"),SUM(INDEX(Begrünung!C:C,MATCH('N-Berechnungsverfahren'!H127,Begrünung!A:A,0)),INDEX(Begrünung!C:C,MATCH('N-Berechnungsverfahren'!J127,Begrünung!A:A,0)),0))))))))))</f>
        <v/>
      </c>
      <c r="L127" s="59"/>
      <c r="M127" s="59"/>
      <c r="N127" s="58" t="str">
        <f t="shared" si="7"/>
        <v/>
      </c>
      <c r="O127" s="59"/>
      <c r="P127" s="89"/>
      <c r="Q127" s="58" t="str">
        <f>IF(B127="","",IF(OR(K127="Begrünung überprüfen!",K127="Leguminosenanteil überprüfen!"),"Begrünung überprüfen!",IF(OR(P127="",O127="",AND(P127="",O127="")),"Bodenbearbeitung auswählen!",IF(AND(J127&lt;50,P127="Walzen/Mulchen mit Leguminosen ab 50 %"),"Leguminosenanteil oder Bodenbearbeitung überprüfen!",IF(AND(J127&gt;=50,P127="Walzen/Mulchen/Mähen"),"Leguminosenanteil oder Bodenbearbeitung überprüfen!",IF(AND(J127&gt;=50,P127="Umbruch mit Leguminosen &lt; 50 %"),"Leguminosenanteil oder Bodenbearbeitung überprüfen!",IF(AND(J127&lt;50,P127="Umbruch mit Leguminosen ab 50 %"),"Leguminosenanteil oder Bodenbearbeitung überprüfen!",IF(AND(H127&lt;50,O127="Walzen/Mulchen mit Leguminosen ab 50 %"),"Leguminosenanteil oder Bodenbearbeitung überprüfen!",IF(AND(H127&gt;=50,O127="Walzen/Mulchen/Mähen"),"Leguminosenanteil oder Bodenbearbeitung überprüfen!",IF(AND(H127&gt;=50,O127="Umbruch mit Leguminosen &lt; 50 %"),"Leguminosenanteil oder Bodenbearbeitung überprüfen!",IF(AND(H127&lt;50,O127="Umbruch mit Leguminosen ab 50 %"),"Leguminosenanteil oder Bodenbearbeitung überprüfen!",SUM(INDEX(Bodenbearbeitung!B:B,MATCH('N-Berechnungsverfahren'!O127,Bodenbearbeitung!A:A,0)),INDEX(Bodenbearbeitung!B:B,MATCH('N-Berechnungsverfahren'!P127,Bodenbearbeitung!A:A,0))))))))))))))</f>
        <v/>
      </c>
      <c r="R127" s="109" t="str">
        <f t="shared" si="8"/>
        <v/>
      </c>
      <c r="T127" s="42"/>
      <c r="U127" s="42"/>
      <c r="V127" s="42"/>
      <c r="W127" s="42"/>
      <c r="X127" s="42"/>
    </row>
    <row r="128" spans="1:24" x14ac:dyDescent="0.25">
      <c r="A128" s="108">
        <v>122</v>
      </c>
      <c r="B128" s="58" t="str">
        <f>IF(Flächenverzeichnis!A133="","",Flächenverzeichnis!A133)</f>
        <v/>
      </c>
      <c r="C128" s="59"/>
      <c r="D128" s="58" t="str">
        <f>IF(B128="","",IF(C128="","Zielertrag auswählen!",IF(C128="Traubenertrag:","Zielertrag auswählen!",INDEX('N-Grundbedarf'!B:B,MATCH(C128,'N-Grundbedarf'!A:A,0)))))</f>
        <v/>
      </c>
      <c r="E128" s="59"/>
      <c r="F128" s="58" t="str">
        <f t="shared" si="6"/>
        <v/>
      </c>
      <c r="G128" s="59"/>
      <c r="H128" s="86"/>
      <c r="I128" s="89"/>
      <c r="J128" s="90"/>
      <c r="K128" s="88" t="str">
        <f>IF(B128="","",IF(OR(G128="",I128="",AND(G128="",I128="")),"Begrünung überprüfen!",IF(OR(H128="",J128="",AND(H128="",J128="")),"Leguminosenanteil überprüfen!",IF(AND(AND(G128="keine Begrünung",H128=0),AND(I128="keine Begrünung",J128=0)),0,IF(OR(AND(G128="",H128&gt;0),AND(I128="",J128&gt;0)),"Begrünung überprüfen!",IF(OR(AND(G128="keine Begrünung",H128&gt;0),AND(I128="keine Begrünung",J128&gt;0)),"Leguminosenanteil überprüfen!",IF(OR(AND(G128="Begrünung ohne Leguminosen",H128&gt;0),AND(I128="Begrünung ohne Leguminosen",J128&gt;0)),"Leguminosenanteil überprüfen!",IF(OR(AND(G128="Begrünung mit Leguminosen",H128&lt;=0),AND(I128="Begrünung mit Leguminosen",J128&lt;=0)),"Leguminosenanteil überprüfen!",IF(OR(G128="Begrünung ohne Leguminosen",I128="Begrünung ohne Leguminosen",G128="Begrünung mit Leguminosen",I128="Begrünung mit Leguminosen"),SUM(INDEX(Begrünung!C:C,MATCH('N-Berechnungsverfahren'!H128,Begrünung!A:A,0)),INDEX(Begrünung!C:C,MATCH('N-Berechnungsverfahren'!J128,Begrünung!A:A,0)),0))))))))))</f>
        <v/>
      </c>
      <c r="L128" s="59"/>
      <c r="M128" s="59"/>
      <c r="N128" s="58" t="str">
        <f t="shared" si="7"/>
        <v/>
      </c>
      <c r="O128" s="59"/>
      <c r="P128" s="89"/>
      <c r="Q128" s="58" t="str">
        <f>IF(B128="","",IF(OR(K128="Begrünung überprüfen!",K128="Leguminosenanteil überprüfen!"),"Begrünung überprüfen!",IF(OR(P128="",O128="",AND(P128="",O128="")),"Bodenbearbeitung auswählen!",IF(AND(J128&lt;50,P128="Walzen/Mulchen mit Leguminosen ab 50 %"),"Leguminosenanteil oder Bodenbearbeitung überprüfen!",IF(AND(J128&gt;=50,P128="Walzen/Mulchen/Mähen"),"Leguminosenanteil oder Bodenbearbeitung überprüfen!",IF(AND(J128&gt;=50,P128="Umbruch mit Leguminosen &lt; 50 %"),"Leguminosenanteil oder Bodenbearbeitung überprüfen!",IF(AND(J128&lt;50,P128="Umbruch mit Leguminosen ab 50 %"),"Leguminosenanteil oder Bodenbearbeitung überprüfen!",IF(AND(H128&lt;50,O128="Walzen/Mulchen mit Leguminosen ab 50 %"),"Leguminosenanteil oder Bodenbearbeitung überprüfen!",IF(AND(H128&gt;=50,O128="Walzen/Mulchen/Mähen"),"Leguminosenanteil oder Bodenbearbeitung überprüfen!",IF(AND(H128&gt;=50,O128="Umbruch mit Leguminosen &lt; 50 %"),"Leguminosenanteil oder Bodenbearbeitung überprüfen!",IF(AND(H128&lt;50,O128="Umbruch mit Leguminosen ab 50 %"),"Leguminosenanteil oder Bodenbearbeitung überprüfen!",SUM(INDEX(Bodenbearbeitung!B:B,MATCH('N-Berechnungsverfahren'!O128,Bodenbearbeitung!A:A,0)),INDEX(Bodenbearbeitung!B:B,MATCH('N-Berechnungsverfahren'!P128,Bodenbearbeitung!A:A,0))))))))))))))</f>
        <v/>
      </c>
      <c r="R128" s="109" t="str">
        <f t="shared" si="8"/>
        <v/>
      </c>
      <c r="T128" s="42"/>
      <c r="U128" s="42"/>
      <c r="V128" s="42"/>
      <c r="W128" s="42"/>
      <c r="X128" s="42"/>
    </row>
    <row r="129" spans="1:24" x14ac:dyDescent="0.25">
      <c r="A129" s="108">
        <v>123</v>
      </c>
      <c r="B129" s="58" t="str">
        <f>IF(Flächenverzeichnis!A134="","",Flächenverzeichnis!A134)</f>
        <v/>
      </c>
      <c r="C129" s="59"/>
      <c r="D129" s="58" t="str">
        <f>IF(B129="","",IF(C129="","Zielertrag auswählen!",IF(C129="Traubenertrag:","Zielertrag auswählen!",INDEX('N-Grundbedarf'!B:B,MATCH(C129,'N-Grundbedarf'!A:A,0)))))</f>
        <v/>
      </c>
      <c r="E129" s="59"/>
      <c r="F129" s="58" t="str">
        <f t="shared" si="6"/>
        <v/>
      </c>
      <c r="G129" s="59"/>
      <c r="H129" s="86"/>
      <c r="I129" s="89"/>
      <c r="J129" s="90"/>
      <c r="K129" s="88" t="str">
        <f>IF(B129="","",IF(OR(G129="",I129="",AND(G129="",I129="")),"Begrünung überprüfen!",IF(OR(H129="",J129="",AND(H129="",J129="")),"Leguminosenanteil überprüfen!",IF(AND(AND(G129="keine Begrünung",H129=0),AND(I129="keine Begrünung",J129=0)),0,IF(OR(AND(G129="",H129&gt;0),AND(I129="",J129&gt;0)),"Begrünung überprüfen!",IF(OR(AND(G129="keine Begrünung",H129&gt;0),AND(I129="keine Begrünung",J129&gt;0)),"Leguminosenanteil überprüfen!",IF(OR(AND(G129="Begrünung ohne Leguminosen",H129&gt;0),AND(I129="Begrünung ohne Leguminosen",J129&gt;0)),"Leguminosenanteil überprüfen!",IF(OR(AND(G129="Begrünung mit Leguminosen",H129&lt;=0),AND(I129="Begrünung mit Leguminosen",J129&lt;=0)),"Leguminosenanteil überprüfen!",IF(OR(G129="Begrünung ohne Leguminosen",I129="Begrünung ohne Leguminosen",G129="Begrünung mit Leguminosen",I129="Begrünung mit Leguminosen"),SUM(INDEX(Begrünung!C:C,MATCH('N-Berechnungsverfahren'!H129,Begrünung!A:A,0)),INDEX(Begrünung!C:C,MATCH('N-Berechnungsverfahren'!J129,Begrünung!A:A,0)),0))))))))))</f>
        <v/>
      </c>
      <c r="L129" s="59"/>
      <c r="M129" s="59"/>
      <c r="N129" s="58" t="str">
        <f t="shared" si="7"/>
        <v/>
      </c>
      <c r="O129" s="59"/>
      <c r="P129" s="89"/>
      <c r="Q129" s="58" t="str">
        <f>IF(B129="","",IF(OR(K129="Begrünung überprüfen!",K129="Leguminosenanteil überprüfen!"),"Begrünung überprüfen!",IF(OR(P129="",O129="",AND(P129="",O129="")),"Bodenbearbeitung auswählen!",IF(AND(J129&lt;50,P129="Walzen/Mulchen mit Leguminosen ab 50 %"),"Leguminosenanteil oder Bodenbearbeitung überprüfen!",IF(AND(J129&gt;=50,P129="Walzen/Mulchen/Mähen"),"Leguminosenanteil oder Bodenbearbeitung überprüfen!",IF(AND(J129&gt;=50,P129="Umbruch mit Leguminosen &lt; 50 %"),"Leguminosenanteil oder Bodenbearbeitung überprüfen!",IF(AND(J129&lt;50,P129="Umbruch mit Leguminosen ab 50 %"),"Leguminosenanteil oder Bodenbearbeitung überprüfen!",IF(AND(H129&lt;50,O129="Walzen/Mulchen mit Leguminosen ab 50 %"),"Leguminosenanteil oder Bodenbearbeitung überprüfen!",IF(AND(H129&gt;=50,O129="Walzen/Mulchen/Mähen"),"Leguminosenanteil oder Bodenbearbeitung überprüfen!",IF(AND(H129&gt;=50,O129="Umbruch mit Leguminosen &lt; 50 %"),"Leguminosenanteil oder Bodenbearbeitung überprüfen!",IF(AND(H129&lt;50,O129="Umbruch mit Leguminosen ab 50 %"),"Leguminosenanteil oder Bodenbearbeitung überprüfen!",SUM(INDEX(Bodenbearbeitung!B:B,MATCH('N-Berechnungsverfahren'!O129,Bodenbearbeitung!A:A,0)),INDEX(Bodenbearbeitung!B:B,MATCH('N-Berechnungsverfahren'!P129,Bodenbearbeitung!A:A,0))))))))))))))</f>
        <v/>
      </c>
      <c r="R129" s="109" t="str">
        <f t="shared" si="8"/>
        <v/>
      </c>
      <c r="T129" s="42"/>
      <c r="U129" s="42"/>
      <c r="V129" s="42"/>
      <c r="W129" s="42"/>
      <c r="X129" s="42"/>
    </row>
    <row r="130" spans="1:24" x14ac:dyDescent="0.25">
      <c r="A130" s="108">
        <v>124</v>
      </c>
      <c r="B130" s="58" t="str">
        <f>IF(Flächenverzeichnis!A135="","",Flächenverzeichnis!A135)</f>
        <v/>
      </c>
      <c r="C130" s="59"/>
      <c r="D130" s="58" t="str">
        <f>IF(B130="","",IF(C130="","Zielertrag auswählen!",IF(C130="Traubenertrag:","Zielertrag auswählen!",INDEX('N-Grundbedarf'!B:B,MATCH(C130,'N-Grundbedarf'!A:A,0)))))</f>
        <v/>
      </c>
      <c r="E130" s="59"/>
      <c r="F130" s="58" t="str">
        <f t="shared" si="6"/>
        <v/>
      </c>
      <c r="G130" s="59"/>
      <c r="H130" s="86"/>
      <c r="I130" s="89"/>
      <c r="J130" s="90"/>
      <c r="K130" s="88" t="str">
        <f>IF(B130="","",IF(OR(G130="",I130="",AND(G130="",I130="")),"Begrünung überprüfen!",IF(OR(H130="",J130="",AND(H130="",J130="")),"Leguminosenanteil überprüfen!",IF(AND(AND(G130="keine Begrünung",H130=0),AND(I130="keine Begrünung",J130=0)),0,IF(OR(AND(G130="",H130&gt;0),AND(I130="",J130&gt;0)),"Begrünung überprüfen!",IF(OR(AND(G130="keine Begrünung",H130&gt;0),AND(I130="keine Begrünung",J130&gt;0)),"Leguminosenanteil überprüfen!",IF(OR(AND(G130="Begrünung ohne Leguminosen",H130&gt;0),AND(I130="Begrünung ohne Leguminosen",J130&gt;0)),"Leguminosenanteil überprüfen!",IF(OR(AND(G130="Begrünung mit Leguminosen",H130&lt;=0),AND(I130="Begrünung mit Leguminosen",J130&lt;=0)),"Leguminosenanteil überprüfen!",IF(OR(G130="Begrünung ohne Leguminosen",I130="Begrünung ohne Leguminosen",G130="Begrünung mit Leguminosen",I130="Begrünung mit Leguminosen"),SUM(INDEX(Begrünung!C:C,MATCH('N-Berechnungsverfahren'!H130,Begrünung!A:A,0)),INDEX(Begrünung!C:C,MATCH('N-Berechnungsverfahren'!J130,Begrünung!A:A,0)),0))))))))))</f>
        <v/>
      </c>
      <c r="L130" s="59"/>
      <c r="M130" s="59"/>
      <c r="N130" s="58" t="str">
        <f t="shared" si="7"/>
        <v/>
      </c>
      <c r="O130" s="59"/>
      <c r="P130" s="89"/>
      <c r="Q130" s="58" t="str">
        <f>IF(B130="","",IF(OR(K130="Begrünung überprüfen!",K130="Leguminosenanteil überprüfen!"),"Begrünung überprüfen!",IF(OR(P130="",O130="",AND(P130="",O130="")),"Bodenbearbeitung auswählen!",IF(AND(J130&lt;50,P130="Walzen/Mulchen mit Leguminosen ab 50 %"),"Leguminosenanteil oder Bodenbearbeitung überprüfen!",IF(AND(J130&gt;=50,P130="Walzen/Mulchen/Mähen"),"Leguminosenanteil oder Bodenbearbeitung überprüfen!",IF(AND(J130&gt;=50,P130="Umbruch mit Leguminosen &lt; 50 %"),"Leguminosenanteil oder Bodenbearbeitung überprüfen!",IF(AND(J130&lt;50,P130="Umbruch mit Leguminosen ab 50 %"),"Leguminosenanteil oder Bodenbearbeitung überprüfen!",IF(AND(H130&lt;50,O130="Walzen/Mulchen mit Leguminosen ab 50 %"),"Leguminosenanteil oder Bodenbearbeitung überprüfen!",IF(AND(H130&gt;=50,O130="Walzen/Mulchen/Mähen"),"Leguminosenanteil oder Bodenbearbeitung überprüfen!",IF(AND(H130&gt;=50,O130="Umbruch mit Leguminosen &lt; 50 %"),"Leguminosenanteil oder Bodenbearbeitung überprüfen!",IF(AND(H130&lt;50,O130="Umbruch mit Leguminosen ab 50 %"),"Leguminosenanteil oder Bodenbearbeitung überprüfen!",SUM(INDEX(Bodenbearbeitung!B:B,MATCH('N-Berechnungsverfahren'!O130,Bodenbearbeitung!A:A,0)),INDEX(Bodenbearbeitung!B:B,MATCH('N-Berechnungsverfahren'!P130,Bodenbearbeitung!A:A,0))))))))))))))</f>
        <v/>
      </c>
      <c r="R130" s="109" t="str">
        <f t="shared" si="8"/>
        <v/>
      </c>
      <c r="T130" s="42"/>
      <c r="U130" s="42"/>
      <c r="V130" s="42"/>
      <c r="W130" s="42"/>
      <c r="X130" s="42"/>
    </row>
    <row r="131" spans="1:24" x14ac:dyDescent="0.25">
      <c r="A131" s="108">
        <v>125</v>
      </c>
      <c r="B131" s="58" t="str">
        <f>IF(Flächenverzeichnis!A136="","",Flächenverzeichnis!A136)</f>
        <v/>
      </c>
      <c r="C131" s="59"/>
      <c r="D131" s="58" t="str">
        <f>IF(B131="","",IF(C131="","Zielertrag auswählen!",IF(C131="Traubenertrag:","Zielertrag auswählen!",INDEX('N-Grundbedarf'!B:B,MATCH(C131,'N-Grundbedarf'!A:A,0)))))</f>
        <v/>
      </c>
      <c r="E131" s="59"/>
      <c r="F131" s="58" t="str">
        <f t="shared" si="6"/>
        <v/>
      </c>
      <c r="G131" s="59"/>
      <c r="H131" s="86"/>
      <c r="I131" s="89"/>
      <c r="J131" s="90"/>
      <c r="K131" s="88" t="str">
        <f>IF(B131="","",IF(OR(G131="",I131="",AND(G131="",I131="")),"Begrünung überprüfen!",IF(OR(H131="",J131="",AND(H131="",J131="")),"Leguminosenanteil überprüfen!",IF(AND(AND(G131="keine Begrünung",H131=0),AND(I131="keine Begrünung",J131=0)),0,IF(OR(AND(G131="",H131&gt;0),AND(I131="",J131&gt;0)),"Begrünung überprüfen!",IF(OR(AND(G131="keine Begrünung",H131&gt;0),AND(I131="keine Begrünung",J131&gt;0)),"Leguminosenanteil überprüfen!",IF(OR(AND(G131="Begrünung ohne Leguminosen",H131&gt;0),AND(I131="Begrünung ohne Leguminosen",J131&gt;0)),"Leguminosenanteil überprüfen!",IF(OR(AND(G131="Begrünung mit Leguminosen",H131&lt;=0),AND(I131="Begrünung mit Leguminosen",J131&lt;=0)),"Leguminosenanteil überprüfen!",IF(OR(G131="Begrünung ohne Leguminosen",I131="Begrünung ohne Leguminosen",G131="Begrünung mit Leguminosen",I131="Begrünung mit Leguminosen"),SUM(INDEX(Begrünung!C:C,MATCH('N-Berechnungsverfahren'!H131,Begrünung!A:A,0)),INDEX(Begrünung!C:C,MATCH('N-Berechnungsverfahren'!J131,Begrünung!A:A,0)),0))))))))))</f>
        <v/>
      </c>
      <c r="L131" s="59"/>
      <c r="M131" s="59"/>
      <c r="N131" s="58" t="str">
        <f t="shared" si="7"/>
        <v/>
      </c>
      <c r="O131" s="59"/>
      <c r="P131" s="89"/>
      <c r="Q131" s="58" t="str">
        <f>IF(B131="","",IF(OR(K131="Begrünung überprüfen!",K131="Leguminosenanteil überprüfen!"),"Begrünung überprüfen!",IF(OR(P131="",O131="",AND(P131="",O131="")),"Bodenbearbeitung auswählen!",IF(AND(J131&lt;50,P131="Walzen/Mulchen mit Leguminosen ab 50 %"),"Leguminosenanteil oder Bodenbearbeitung überprüfen!",IF(AND(J131&gt;=50,P131="Walzen/Mulchen/Mähen"),"Leguminosenanteil oder Bodenbearbeitung überprüfen!",IF(AND(J131&gt;=50,P131="Umbruch mit Leguminosen &lt; 50 %"),"Leguminosenanteil oder Bodenbearbeitung überprüfen!",IF(AND(J131&lt;50,P131="Umbruch mit Leguminosen ab 50 %"),"Leguminosenanteil oder Bodenbearbeitung überprüfen!",IF(AND(H131&lt;50,O131="Walzen/Mulchen mit Leguminosen ab 50 %"),"Leguminosenanteil oder Bodenbearbeitung überprüfen!",IF(AND(H131&gt;=50,O131="Walzen/Mulchen/Mähen"),"Leguminosenanteil oder Bodenbearbeitung überprüfen!",IF(AND(H131&gt;=50,O131="Umbruch mit Leguminosen &lt; 50 %"),"Leguminosenanteil oder Bodenbearbeitung überprüfen!",IF(AND(H131&lt;50,O131="Umbruch mit Leguminosen ab 50 %"),"Leguminosenanteil oder Bodenbearbeitung überprüfen!",SUM(INDEX(Bodenbearbeitung!B:B,MATCH('N-Berechnungsverfahren'!O131,Bodenbearbeitung!A:A,0)),INDEX(Bodenbearbeitung!B:B,MATCH('N-Berechnungsverfahren'!P131,Bodenbearbeitung!A:A,0))))))))))))))</f>
        <v/>
      </c>
      <c r="R131" s="109" t="str">
        <f t="shared" si="8"/>
        <v/>
      </c>
      <c r="T131" s="42"/>
      <c r="U131" s="42"/>
      <c r="V131" s="42"/>
      <c r="W131" s="42"/>
      <c r="X131" s="42"/>
    </row>
    <row r="132" spans="1:24" x14ac:dyDescent="0.25">
      <c r="A132" s="108">
        <v>126</v>
      </c>
      <c r="B132" s="58" t="str">
        <f>IF(Flächenverzeichnis!A137="","",Flächenverzeichnis!A137)</f>
        <v/>
      </c>
      <c r="C132" s="59"/>
      <c r="D132" s="58" t="str">
        <f>IF(B132="","",IF(C132="","Zielertrag auswählen!",IF(C132="Traubenertrag:","Zielertrag auswählen!",INDEX('N-Grundbedarf'!B:B,MATCH(C132,'N-Grundbedarf'!A:A,0)))))</f>
        <v/>
      </c>
      <c r="E132" s="59"/>
      <c r="F132" s="58" t="str">
        <f t="shared" si="6"/>
        <v/>
      </c>
      <c r="G132" s="59"/>
      <c r="H132" s="86"/>
      <c r="I132" s="89"/>
      <c r="J132" s="90"/>
      <c r="K132" s="88" t="str">
        <f>IF(B132="","",IF(OR(G132="",I132="",AND(G132="",I132="")),"Begrünung überprüfen!",IF(OR(H132="",J132="",AND(H132="",J132="")),"Leguminosenanteil überprüfen!",IF(AND(AND(G132="keine Begrünung",H132=0),AND(I132="keine Begrünung",J132=0)),0,IF(OR(AND(G132="",H132&gt;0),AND(I132="",J132&gt;0)),"Begrünung überprüfen!",IF(OR(AND(G132="keine Begrünung",H132&gt;0),AND(I132="keine Begrünung",J132&gt;0)),"Leguminosenanteil überprüfen!",IF(OR(AND(G132="Begrünung ohne Leguminosen",H132&gt;0),AND(I132="Begrünung ohne Leguminosen",J132&gt;0)),"Leguminosenanteil überprüfen!",IF(OR(AND(G132="Begrünung mit Leguminosen",H132&lt;=0),AND(I132="Begrünung mit Leguminosen",J132&lt;=0)),"Leguminosenanteil überprüfen!",IF(OR(G132="Begrünung ohne Leguminosen",I132="Begrünung ohne Leguminosen",G132="Begrünung mit Leguminosen",I132="Begrünung mit Leguminosen"),SUM(INDEX(Begrünung!C:C,MATCH('N-Berechnungsverfahren'!H132,Begrünung!A:A,0)),INDEX(Begrünung!C:C,MATCH('N-Berechnungsverfahren'!J132,Begrünung!A:A,0)),0))))))))))</f>
        <v/>
      </c>
      <c r="L132" s="59"/>
      <c r="M132" s="59"/>
      <c r="N132" s="58" t="str">
        <f t="shared" si="7"/>
        <v/>
      </c>
      <c r="O132" s="59"/>
      <c r="P132" s="89"/>
      <c r="Q132" s="58" t="str">
        <f>IF(B132="","",IF(OR(K132="Begrünung überprüfen!",K132="Leguminosenanteil überprüfen!"),"Begrünung überprüfen!",IF(OR(P132="",O132="",AND(P132="",O132="")),"Bodenbearbeitung auswählen!",IF(AND(J132&lt;50,P132="Walzen/Mulchen mit Leguminosen ab 50 %"),"Leguminosenanteil oder Bodenbearbeitung überprüfen!",IF(AND(J132&gt;=50,P132="Walzen/Mulchen/Mähen"),"Leguminosenanteil oder Bodenbearbeitung überprüfen!",IF(AND(J132&gt;=50,P132="Umbruch mit Leguminosen &lt; 50 %"),"Leguminosenanteil oder Bodenbearbeitung überprüfen!",IF(AND(J132&lt;50,P132="Umbruch mit Leguminosen ab 50 %"),"Leguminosenanteil oder Bodenbearbeitung überprüfen!",IF(AND(H132&lt;50,O132="Walzen/Mulchen mit Leguminosen ab 50 %"),"Leguminosenanteil oder Bodenbearbeitung überprüfen!",IF(AND(H132&gt;=50,O132="Walzen/Mulchen/Mähen"),"Leguminosenanteil oder Bodenbearbeitung überprüfen!",IF(AND(H132&gt;=50,O132="Umbruch mit Leguminosen &lt; 50 %"),"Leguminosenanteil oder Bodenbearbeitung überprüfen!",IF(AND(H132&lt;50,O132="Umbruch mit Leguminosen ab 50 %"),"Leguminosenanteil oder Bodenbearbeitung überprüfen!",SUM(INDEX(Bodenbearbeitung!B:B,MATCH('N-Berechnungsverfahren'!O132,Bodenbearbeitung!A:A,0)),INDEX(Bodenbearbeitung!B:B,MATCH('N-Berechnungsverfahren'!P132,Bodenbearbeitung!A:A,0))))))))))))))</f>
        <v/>
      </c>
      <c r="R132" s="109" t="str">
        <f t="shared" si="8"/>
        <v/>
      </c>
      <c r="T132" s="42"/>
      <c r="U132" s="42"/>
      <c r="V132" s="42"/>
      <c r="W132" s="42"/>
      <c r="X132" s="42"/>
    </row>
    <row r="133" spans="1:24" x14ac:dyDescent="0.25">
      <c r="A133" s="108">
        <v>127</v>
      </c>
      <c r="B133" s="58" t="str">
        <f>IF(Flächenverzeichnis!A138="","",Flächenverzeichnis!A138)</f>
        <v/>
      </c>
      <c r="C133" s="59"/>
      <c r="D133" s="58" t="str">
        <f>IF(B133="","",IF(C133="","Zielertrag auswählen!",IF(C133="Traubenertrag:","Zielertrag auswählen!",INDEX('N-Grundbedarf'!B:B,MATCH(C133,'N-Grundbedarf'!A:A,0)))))</f>
        <v/>
      </c>
      <c r="E133" s="59"/>
      <c r="F133" s="58" t="str">
        <f t="shared" si="6"/>
        <v/>
      </c>
      <c r="G133" s="59"/>
      <c r="H133" s="86"/>
      <c r="I133" s="89"/>
      <c r="J133" s="90"/>
      <c r="K133" s="88" t="str">
        <f>IF(B133="","",IF(OR(G133="",I133="",AND(G133="",I133="")),"Begrünung überprüfen!",IF(OR(H133="",J133="",AND(H133="",J133="")),"Leguminosenanteil überprüfen!",IF(AND(AND(G133="keine Begrünung",H133=0),AND(I133="keine Begrünung",J133=0)),0,IF(OR(AND(G133="",H133&gt;0),AND(I133="",J133&gt;0)),"Begrünung überprüfen!",IF(OR(AND(G133="keine Begrünung",H133&gt;0),AND(I133="keine Begrünung",J133&gt;0)),"Leguminosenanteil überprüfen!",IF(OR(AND(G133="Begrünung ohne Leguminosen",H133&gt;0),AND(I133="Begrünung ohne Leguminosen",J133&gt;0)),"Leguminosenanteil überprüfen!",IF(OR(AND(G133="Begrünung mit Leguminosen",H133&lt;=0),AND(I133="Begrünung mit Leguminosen",J133&lt;=0)),"Leguminosenanteil überprüfen!",IF(OR(G133="Begrünung ohne Leguminosen",I133="Begrünung ohne Leguminosen",G133="Begrünung mit Leguminosen",I133="Begrünung mit Leguminosen"),SUM(INDEX(Begrünung!C:C,MATCH('N-Berechnungsverfahren'!H133,Begrünung!A:A,0)),INDEX(Begrünung!C:C,MATCH('N-Berechnungsverfahren'!J133,Begrünung!A:A,0)),0))))))))))</f>
        <v/>
      </c>
      <c r="L133" s="59"/>
      <c r="M133" s="59"/>
      <c r="N133" s="58" t="str">
        <f t="shared" si="7"/>
        <v/>
      </c>
      <c r="O133" s="59"/>
      <c r="P133" s="89"/>
      <c r="Q133" s="58" t="str">
        <f>IF(B133="","",IF(OR(K133="Begrünung überprüfen!",K133="Leguminosenanteil überprüfen!"),"Begrünung überprüfen!",IF(OR(P133="",O133="",AND(P133="",O133="")),"Bodenbearbeitung auswählen!",IF(AND(J133&lt;50,P133="Walzen/Mulchen mit Leguminosen ab 50 %"),"Leguminosenanteil oder Bodenbearbeitung überprüfen!",IF(AND(J133&gt;=50,P133="Walzen/Mulchen/Mähen"),"Leguminosenanteil oder Bodenbearbeitung überprüfen!",IF(AND(J133&gt;=50,P133="Umbruch mit Leguminosen &lt; 50 %"),"Leguminosenanteil oder Bodenbearbeitung überprüfen!",IF(AND(J133&lt;50,P133="Umbruch mit Leguminosen ab 50 %"),"Leguminosenanteil oder Bodenbearbeitung überprüfen!",IF(AND(H133&lt;50,O133="Walzen/Mulchen mit Leguminosen ab 50 %"),"Leguminosenanteil oder Bodenbearbeitung überprüfen!",IF(AND(H133&gt;=50,O133="Walzen/Mulchen/Mähen"),"Leguminosenanteil oder Bodenbearbeitung überprüfen!",IF(AND(H133&gt;=50,O133="Umbruch mit Leguminosen &lt; 50 %"),"Leguminosenanteil oder Bodenbearbeitung überprüfen!",IF(AND(H133&lt;50,O133="Umbruch mit Leguminosen ab 50 %"),"Leguminosenanteil oder Bodenbearbeitung überprüfen!",SUM(INDEX(Bodenbearbeitung!B:B,MATCH('N-Berechnungsverfahren'!O133,Bodenbearbeitung!A:A,0)),INDEX(Bodenbearbeitung!B:B,MATCH('N-Berechnungsverfahren'!P133,Bodenbearbeitung!A:A,0))))))))))))))</f>
        <v/>
      </c>
      <c r="R133" s="109" t="str">
        <f t="shared" si="8"/>
        <v/>
      </c>
      <c r="T133" s="42"/>
      <c r="U133" s="42"/>
      <c r="V133" s="42"/>
      <c r="W133" s="42"/>
      <c r="X133" s="42"/>
    </row>
    <row r="134" spans="1:24" x14ac:dyDescent="0.25">
      <c r="A134" s="108">
        <v>128</v>
      </c>
      <c r="B134" s="58" t="str">
        <f>IF(Flächenverzeichnis!A139="","",Flächenverzeichnis!A139)</f>
        <v/>
      </c>
      <c r="C134" s="59"/>
      <c r="D134" s="58" t="str">
        <f>IF(B134="","",IF(C134="","Zielertrag auswählen!",IF(C134="Traubenertrag:","Zielertrag auswählen!",INDEX('N-Grundbedarf'!B:B,MATCH(C134,'N-Grundbedarf'!A:A,0)))))</f>
        <v/>
      </c>
      <c r="E134" s="59"/>
      <c r="F134" s="58" t="str">
        <f t="shared" si="6"/>
        <v/>
      </c>
      <c r="G134" s="59"/>
      <c r="H134" s="86"/>
      <c r="I134" s="89"/>
      <c r="J134" s="90"/>
      <c r="K134" s="88" t="str">
        <f>IF(B134="","",IF(OR(G134="",I134="",AND(G134="",I134="")),"Begrünung überprüfen!",IF(OR(H134="",J134="",AND(H134="",J134="")),"Leguminosenanteil überprüfen!",IF(AND(AND(G134="keine Begrünung",H134=0),AND(I134="keine Begrünung",J134=0)),0,IF(OR(AND(G134="",H134&gt;0),AND(I134="",J134&gt;0)),"Begrünung überprüfen!",IF(OR(AND(G134="keine Begrünung",H134&gt;0),AND(I134="keine Begrünung",J134&gt;0)),"Leguminosenanteil überprüfen!",IF(OR(AND(G134="Begrünung ohne Leguminosen",H134&gt;0),AND(I134="Begrünung ohne Leguminosen",J134&gt;0)),"Leguminosenanteil überprüfen!",IF(OR(AND(G134="Begrünung mit Leguminosen",H134&lt;=0),AND(I134="Begrünung mit Leguminosen",J134&lt;=0)),"Leguminosenanteil überprüfen!",IF(OR(G134="Begrünung ohne Leguminosen",I134="Begrünung ohne Leguminosen",G134="Begrünung mit Leguminosen",I134="Begrünung mit Leguminosen"),SUM(INDEX(Begrünung!C:C,MATCH('N-Berechnungsverfahren'!H134,Begrünung!A:A,0)),INDEX(Begrünung!C:C,MATCH('N-Berechnungsverfahren'!J134,Begrünung!A:A,0)),0))))))))))</f>
        <v/>
      </c>
      <c r="L134" s="59"/>
      <c r="M134" s="59"/>
      <c r="N134" s="58" t="str">
        <f t="shared" si="7"/>
        <v/>
      </c>
      <c r="O134" s="59"/>
      <c r="P134" s="89"/>
      <c r="Q134" s="58" t="str">
        <f>IF(B134="","",IF(OR(K134="Begrünung überprüfen!",K134="Leguminosenanteil überprüfen!"),"Begrünung überprüfen!",IF(OR(P134="",O134="",AND(P134="",O134="")),"Bodenbearbeitung auswählen!",IF(AND(J134&lt;50,P134="Walzen/Mulchen mit Leguminosen ab 50 %"),"Leguminosenanteil oder Bodenbearbeitung überprüfen!",IF(AND(J134&gt;=50,P134="Walzen/Mulchen/Mähen"),"Leguminosenanteil oder Bodenbearbeitung überprüfen!",IF(AND(J134&gt;=50,P134="Umbruch mit Leguminosen &lt; 50 %"),"Leguminosenanteil oder Bodenbearbeitung überprüfen!",IF(AND(J134&lt;50,P134="Umbruch mit Leguminosen ab 50 %"),"Leguminosenanteil oder Bodenbearbeitung überprüfen!",IF(AND(H134&lt;50,O134="Walzen/Mulchen mit Leguminosen ab 50 %"),"Leguminosenanteil oder Bodenbearbeitung überprüfen!",IF(AND(H134&gt;=50,O134="Walzen/Mulchen/Mähen"),"Leguminosenanteil oder Bodenbearbeitung überprüfen!",IF(AND(H134&gt;=50,O134="Umbruch mit Leguminosen &lt; 50 %"),"Leguminosenanteil oder Bodenbearbeitung überprüfen!",IF(AND(H134&lt;50,O134="Umbruch mit Leguminosen ab 50 %"),"Leguminosenanteil oder Bodenbearbeitung überprüfen!",SUM(INDEX(Bodenbearbeitung!B:B,MATCH('N-Berechnungsverfahren'!O134,Bodenbearbeitung!A:A,0)),INDEX(Bodenbearbeitung!B:B,MATCH('N-Berechnungsverfahren'!P134,Bodenbearbeitung!A:A,0))))))))))))))</f>
        <v/>
      </c>
      <c r="R134" s="109" t="str">
        <f t="shared" si="8"/>
        <v/>
      </c>
    </row>
    <row r="135" spans="1:24" x14ac:dyDescent="0.25">
      <c r="A135" s="108">
        <v>129</v>
      </c>
      <c r="B135" s="58" t="str">
        <f>IF(Flächenverzeichnis!A140="","",Flächenverzeichnis!A140)</f>
        <v/>
      </c>
      <c r="C135" s="59"/>
      <c r="D135" s="58" t="str">
        <f>IF(B135="","",IF(C135="","Zielertrag auswählen!",IF(C135="Traubenertrag:","Zielertrag auswählen!",INDEX('N-Grundbedarf'!B:B,MATCH(C135,'N-Grundbedarf'!A:A,0)))))</f>
        <v/>
      </c>
      <c r="E135" s="59"/>
      <c r="F135" s="58" t="str">
        <f t="shared" si="6"/>
        <v/>
      </c>
      <c r="G135" s="59"/>
      <c r="H135" s="86"/>
      <c r="I135" s="89"/>
      <c r="J135" s="90"/>
      <c r="K135" s="88" t="str">
        <f>IF(B135="","",IF(OR(G135="",I135="",AND(G135="",I135="")),"Begrünung überprüfen!",IF(OR(H135="",J135="",AND(H135="",J135="")),"Leguminosenanteil überprüfen!",IF(AND(AND(G135="keine Begrünung",H135=0),AND(I135="keine Begrünung",J135=0)),0,IF(OR(AND(G135="",H135&gt;0),AND(I135="",J135&gt;0)),"Begrünung überprüfen!",IF(OR(AND(G135="keine Begrünung",H135&gt;0),AND(I135="keine Begrünung",J135&gt;0)),"Leguminosenanteil überprüfen!",IF(OR(AND(G135="Begrünung ohne Leguminosen",H135&gt;0),AND(I135="Begrünung ohne Leguminosen",J135&gt;0)),"Leguminosenanteil überprüfen!",IF(OR(AND(G135="Begrünung mit Leguminosen",H135&lt;=0),AND(I135="Begrünung mit Leguminosen",J135&lt;=0)),"Leguminosenanteil überprüfen!",IF(OR(G135="Begrünung ohne Leguminosen",I135="Begrünung ohne Leguminosen",G135="Begrünung mit Leguminosen",I135="Begrünung mit Leguminosen"),SUM(INDEX(Begrünung!C:C,MATCH('N-Berechnungsverfahren'!H135,Begrünung!A:A,0)),INDEX(Begrünung!C:C,MATCH('N-Berechnungsverfahren'!J135,Begrünung!A:A,0)),0))))))))))</f>
        <v/>
      </c>
      <c r="L135" s="59"/>
      <c r="M135" s="59"/>
      <c r="N135" s="58" t="str">
        <f t="shared" si="7"/>
        <v/>
      </c>
      <c r="O135" s="59"/>
      <c r="P135" s="89"/>
      <c r="Q135" s="58" t="str">
        <f>IF(B135="","",IF(OR(K135="Begrünung überprüfen!",K135="Leguminosenanteil überprüfen!"),"Begrünung überprüfen!",IF(OR(P135="",O135="",AND(P135="",O135="")),"Bodenbearbeitung auswählen!",IF(AND(J135&lt;50,P135="Walzen/Mulchen mit Leguminosen ab 50 %"),"Leguminosenanteil oder Bodenbearbeitung überprüfen!",IF(AND(J135&gt;=50,P135="Walzen/Mulchen/Mähen"),"Leguminosenanteil oder Bodenbearbeitung überprüfen!",IF(AND(J135&gt;=50,P135="Umbruch mit Leguminosen &lt; 50 %"),"Leguminosenanteil oder Bodenbearbeitung überprüfen!",IF(AND(J135&lt;50,P135="Umbruch mit Leguminosen ab 50 %"),"Leguminosenanteil oder Bodenbearbeitung überprüfen!",IF(AND(H135&lt;50,O135="Walzen/Mulchen mit Leguminosen ab 50 %"),"Leguminosenanteil oder Bodenbearbeitung überprüfen!",IF(AND(H135&gt;=50,O135="Walzen/Mulchen/Mähen"),"Leguminosenanteil oder Bodenbearbeitung überprüfen!",IF(AND(H135&gt;=50,O135="Umbruch mit Leguminosen &lt; 50 %"),"Leguminosenanteil oder Bodenbearbeitung überprüfen!",IF(AND(H135&lt;50,O135="Umbruch mit Leguminosen ab 50 %"),"Leguminosenanteil oder Bodenbearbeitung überprüfen!",SUM(INDEX(Bodenbearbeitung!B:B,MATCH('N-Berechnungsverfahren'!O135,Bodenbearbeitung!A:A,0)),INDEX(Bodenbearbeitung!B:B,MATCH('N-Berechnungsverfahren'!P135,Bodenbearbeitung!A:A,0))))))))))))))</f>
        <v/>
      </c>
      <c r="R135" s="109" t="str">
        <f t="shared" si="8"/>
        <v/>
      </c>
    </row>
    <row r="136" spans="1:24" x14ac:dyDescent="0.25">
      <c r="A136" s="108">
        <v>130</v>
      </c>
      <c r="B136" s="58" t="str">
        <f>IF(Flächenverzeichnis!A141="","",Flächenverzeichnis!A141)</f>
        <v/>
      </c>
      <c r="C136" s="59"/>
      <c r="D136" s="58" t="str">
        <f>IF(B136="","",IF(C136="","Zielertrag auswählen!",IF(C136="Traubenertrag:","Zielertrag auswählen!",INDEX('N-Grundbedarf'!B:B,MATCH(C136,'N-Grundbedarf'!A:A,0)))))</f>
        <v/>
      </c>
      <c r="E136" s="59"/>
      <c r="F136" s="58" t="str">
        <f t="shared" si="6"/>
        <v/>
      </c>
      <c r="G136" s="59"/>
      <c r="H136" s="86"/>
      <c r="I136" s="89"/>
      <c r="J136" s="90"/>
      <c r="K136" s="88" t="str">
        <f>IF(B136="","",IF(OR(G136="",I136="",AND(G136="",I136="")),"Begrünung überprüfen!",IF(OR(H136="",J136="",AND(H136="",J136="")),"Leguminosenanteil überprüfen!",IF(AND(AND(G136="keine Begrünung",H136=0),AND(I136="keine Begrünung",J136=0)),0,IF(OR(AND(G136="",H136&gt;0),AND(I136="",J136&gt;0)),"Begrünung überprüfen!",IF(OR(AND(G136="keine Begrünung",H136&gt;0),AND(I136="keine Begrünung",J136&gt;0)),"Leguminosenanteil überprüfen!",IF(OR(AND(G136="Begrünung ohne Leguminosen",H136&gt;0),AND(I136="Begrünung ohne Leguminosen",J136&gt;0)),"Leguminosenanteil überprüfen!",IF(OR(AND(G136="Begrünung mit Leguminosen",H136&lt;=0),AND(I136="Begrünung mit Leguminosen",J136&lt;=0)),"Leguminosenanteil überprüfen!",IF(OR(G136="Begrünung ohne Leguminosen",I136="Begrünung ohne Leguminosen",G136="Begrünung mit Leguminosen",I136="Begrünung mit Leguminosen"),SUM(INDEX(Begrünung!C:C,MATCH('N-Berechnungsverfahren'!H136,Begrünung!A:A,0)),INDEX(Begrünung!C:C,MATCH('N-Berechnungsverfahren'!J136,Begrünung!A:A,0)),0))))))))))</f>
        <v/>
      </c>
      <c r="L136" s="59"/>
      <c r="M136" s="59"/>
      <c r="N136" s="58" t="str">
        <f t="shared" si="7"/>
        <v/>
      </c>
      <c r="O136" s="59"/>
      <c r="P136" s="89"/>
      <c r="Q136" s="58" t="str">
        <f>IF(B136="","",IF(OR(K136="Begrünung überprüfen!",K136="Leguminosenanteil überprüfen!"),"Begrünung überprüfen!",IF(OR(P136="",O136="",AND(P136="",O136="")),"Bodenbearbeitung auswählen!",IF(AND(J136&lt;50,P136="Walzen/Mulchen mit Leguminosen ab 50 %"),"Leguminosenanteil oder Bodenbearbeitung überprüfen!",IF(AND(J136&gt;=50,P136="Walzen/Mulchen/Mähen"),"Leguminosenanteil oder Bodenbearbeitung überprüfen!",IF(AND(J136&gt;=50,P136="Umbruch mit Leguminosen &lt; 50 %"),"Leguminosenanteil oder Bodenbearbeitung überprüfen!",IF(AND(J136&lt;50,P136="Umbruch mit Leguminosen ab 50 %"),"Leguminosenanteil oder Bodenbearbeitung überprüfen!",IF(AND(H136&lt;50,O136="Walzen/Mulchen mit Leguminosen ab 50 %"),"Leguminosenanteil oder Bodenbearbeitung überprüfen!",IF(AND(H136&gt;=50,O136="Walzen/Mulchen/Mähen"),"Leguminosenanteil oder Bodenbearbeitung überprüfen!",IF(AND(H136&gt;=50,O136="Umbruch mit Leguminosen &lt; 50 %"),"Leguminosenanteil oder Bodenbearbeitung überprüfen!",IF(AND(H136&lt;50,O136="Umbruch mit Leguminosen ab 50 %"),"Leguminosenanteil oder Bodenbearbeitung überprüfen!",SUM(INDEX(Bodenbearbeitung!B:B,MATCH('N-Berechnungsverfahren'!O136,Bodenbearbeitung!A:A,0)),INDEX(Bodenbearbeitung!B:B,MATCH('N-Berechnungsverfahren'!P136,Bodenbearbeitung!A:A,0))))))))))))))</f>
        <v/>
      </c>
      <c r="R136" s="109" t="str">
        <f t="shared" si="8"/>
        <v/>
      </c>
    </row>
    <row r="137" spans="1:24" x14ac:dyDescent="0.25">
      <c r="A137" s="108">
        <v>131</v>
      </c>
      <c r="B137" s="58" t="str">
        <f>IF(Flächenverzeichnis!A142="","",Flächenverzeichnis!A142)</f>
        <v/>
      </c>
      <c r="C137" s="59"/>
      <c r="D137" s="58" t="str">
        <f>IF(B137="","",IF(C137="","Zielertrag auswählen!",IF(C137="Traubenertrag:","Zielertrag auswählen!",INDEX('N-Grundbedarf'!B:B,MATCH(C137,'N-Grundbedarf'!A:A,0)))))</f>
        <v/>
      </c>
      <c r="E137" s="59"/>
      <c r="F137" s="58" t="str">
        <f t="shared" si="6"/>
        <v/>
      </c>
      <c r="G137" s="59"/>
      <c r="H137" s="86"/>
      <c r="I137" s="89"/>
      <c r="J137" s="90"/>
      <c r="K137" s="88" t="str">
        <f>IF(B137="","",IF(OR(G137="",I137="",AND(G137="",I137="")),"Begrünung überprüfen!",IF(OR(H137="",J137="",AND(H137="",J137="")),"Leguminosenanteil überprüfen!",IF(AND(AND(G137="keine Begrünung",H137=0),AND(I137="keine Begrünung",J137=0)),0,IF(OR(AND(G137="",H137&gt;0),AND(I137="",J137&gt;0)),"Begrünung überprüfen!",IF(OR(AND(G137="keine Begrünung",H137&gt;0),AND(I137="keine Begrünung",J137&gt;0)),"Leguminosenanteil überprüfen!",IF(OR(AND(G137="Begrünung ohne Leguminosen",H137&gt;0),AND(I137="Begrünung ohne Leguminosen",J137&gt;0)),"Leguminosenanteil überprüfen!",IF(OR(AND(G137="Begrünung mit Leguminosen",H137&lt;=0),AND(I137="Begrünung mit Leguminosen",J137&lt;=0)),"Leguminosenanteil überprüfen!",IF(OR(G137="Begrünung ohne Leguminosen",I137="Begrünung ohne Leguminosen",G137="Begrünung mit Leguminosen",I137="Begrünung mit Leguminosen"),SUM(INDEX(Begrünung!C:C,MATCH('N-Berechnungsverfahren'!H137,Begrünung!A:A,0)),INDEX(Begrünung!C:C,MATCH('N-Berechnungsverfahren'!J137,Begrünung!A:A,0)),0))))))))))</f>
        <v/>
      </c>
      <c r="L137" s="59"/>
      <c r="M137" s="59"/>
      <c r="N137" s="58" t="str">
        <f t="shared" si="7"/>
        <v/>
      </c>
      <c r="O137" s="59"/>
      <c r="P137" s="89"/>
      <c r="Q137" s="58" t="str">
        <f>IF(B137="","",IF(OR(K137="Begrünung überprüfen!",K137="Leguminosenanteil überprüfen!"),"Begrünung überprüfen!",IF(OR(P137="",O137="",AND(P137="",O137="")),"Bodenbearbeitung auswählen!",IF(AND(J137&lt;50,P137="Walzen/Mulchen mit Leguminosen ab 50 %"),"Leguminosenanteil oder Bodenbearbeitung überprüfen!",IF(AND(J137&gt;=50,P137="Walzen/Mulchen/Mähen"),"Leguminosenanteil oder Bodenbearbeitung überprüfen!",IF(AND(J137&gt;=50,P137="Umbruch mit Leguminosen &lt; 50 %"),"Leguminosenanteil oder Bodenbearbeitung überprüfen!",IF(AND(J137&lt;50,P137="Umbruch mit Leguminosen ab 50 %"),"Leguminosenanteil oder Bodenbearbeitung überprüfen!",IF(AND(H137&lt;50,O137="Walzen/Mulchen mit Leguminosen ab 50 %"),"Leguminosenanteil oder Bodenbearbeitung überprüfen!",IF(AND(H137&gt;=50,O137="Walzen/Mulchen/Mähen"),"Leguminosenanteil oder Bodenbearbeitung überprüfen!",IF(AND(H137&gt;=50,O137="Umbruch mit Leguminosen &lt; 50 %"),"Leguminosenanteil oder Bodenbearbeitung überprüfen!",IF(AND(H137&lt;50,O137="Umbruch mit Leguminosen ab 50 %"),"Leguminosenanteil oder Bodenbearbeitung überprüfen!",SUM(INDEX(Bodenbearbeitung!B:B,MATCH('N-Berechnungsverfahren'!O137,Bodenbearbeitung!A:A,0)),INDEX(Bodenbearbeitung!B:B,MATCH('N-Berechnungsverfahren'!P137,Bodenbearbeitung!A:A,0))))))))))))))</f>
        <v/>
      </c>
      <c r="R137" s="109" t="str">
        <f t="shared" si="8"/>
        <v/>
      </c>
    </row>
    <row r="138" spans="1:24" x14ac:dyDescent="0.25">
      <c r="A138" s="108">
        <v>132</v>
      </c>
      <c r="B138" s="58" t="str">
        <f>IF(Flächenverzeichnis!A143="","",Flächenverzeichnis!A143)</f>
        <v/>
      </c>
      <c r="C138" s="59"/>
      <c r="D138" s="58" t="str">
        <f>IF(B138="","",IF(C138="","Zielertrag auswählen!",IF(C138="Traubenertrag:","Zielertrag auswählen!",INDEX('N-Grundbedarf'!B:B,MATCH(C138,'N-Grundbedarf'!A:A,0)))))</f>
        <v/>
      </c>
      <c r="E138" s="59"/>
      <c r="F138" s="58" t="str">
        <f t="shared" si="6"/>
        <v/>
      </c>
      <c r="G138" s="59"/>
      <c r="H138" s="86"/>
      <c r="I138" s="89"/>
      <c r="J138" s="90"/>
      <c r="K138" s="88" t="str">
        <f>IF(B138="","",IF(OR(G138="",I138="",AND(G138="",I138="")),"Begrünung überprüfen!",IF(OR(H138="",J138="",AND(H138="",J138="")),"Leguminosenanteil überprüfen!",IF(AND(AND(G138="keine Begrünung",H138=0),AND(I138="keine Begrünung",J138=0)),0,IF(OR(AND(G138="",H138&gt;0),AND(I138="",J138&gt;0)),"Begrünung überprüfen!",IF(OR(AND(G138="keine Begrünung",H138&gt;0),AND(I138="keine Begrünung",J138&gt;0)),"Leguminosenanteil überprüfen!",IF(OR(AND(G138="Begrünung ohne Leguminosen",H138&gt;0),AND(I138="Begrünung ohne Leguminosen",J138&gt;0)),"Leguminosenanteil überprüfen!",IF(OR(AND(G138="Begrünung mit Leguminosen",H138&lt;=0),AND(I138="Begrünung mit Leguminosen",J138&lt;=0)),"Leguminosenanteil überprüfen!",IF(OR(G138="Begrünung ohne Leguminosen",I138="Begrünung ohne Leguminosen",G138="Begrünung mit Leguminosen",I138="Begrünung mit Leguminosen"),SUM(INDEX(Begrünung!C:C,MATCH('N-Berechnungsverfahren'!H138,Begrünung!A:A,0)),INDEX(Begrünung!C:C,MATCH('N-Berechnungsverfahren'!J138,Begrünung!A:A,0)),0))))))))))</f>
        <v/>
      </c>
      <c r="L138" s="59"/>
      <c r="M138" s="59"/>
      <c r="N138" s="58" t="str">
        <f t="shared" si="7"/>
        <v/>
      </c>
      <c r="O138" s="59"/>
      <c r="P138" s="89"/>
      <c r="Q138" s="58" t="str">
        <f>IF(B138="","",IF(OR(K138="Begrünung überprüfen!",K138="Leguminosenanteil überprüfen!"),"Begrünung überprüfen!",IF(OR(P138="",O138="",AND(P138="",O138="")),"Bodenbearbeitung auswählen!",IF(AND(J138&lt;50,P138="Walzen/Mulchen mit Leguminosen ab 50 %"),"Leguminosenanteil oder Bodenbearbeitung überprüfen!",IF(AND(J138&gt;=50,P138="Walzen/Mulchen/Mähen"),"Leguminosenanteil oder Bodenbearbeitung überprüfen!",IF(AND(J138&gt;=50,P138="Umbruch mit Leguminosen &lt; 50 %"),"Leguminosenanteil oder Bodenbearbeitung überprüfen!",IF(AND(J138&lt;50,P138="Umbruch mit Leguminosen ab 50 %"),"Leguminosenanteil oder Bodenbearbeitung überprüfen!",IF(AND(H138&lt;50,O138="Walzen/Mulchen mit Leguminosen ab 50 %"),"Leguminosenanteil oder Bodenbearbeitung überprüfen!",IF(AND(H138&gt;=50,O138="Walzen/Mulchen/Mähen"),"Leguminosenanteil oder Bodenbearbeitung überprüfen!",IF(AND(H138&gt;=50,O138="Umbruch mit Leguminosen &lt; 50 %"),"Leguminosenanteil oder Bodenbearbeitung überprüfen!",IF(AND(H138&lt;50,O138="Umbruch mit Leguminosen ab 50 %"),"Leguminosenanteil oder Bodenbearbeitung überprüfen!",SUM(INDEX(Bodenbearbeitung!B:B,MATCH('N-Berechnungsverfahren'!O138,Bodenbearbeitung!A:A,0)),INDEX(Bodenbearbeitung!B:B,MATCH('N-Berechnungsverfahren'!P138,Bodenbearbeitung!A:A,0))))))))))))))</f>
        <v/>
      </c>
      <c r="R138" s="109" t="str">
        <f t="shared" si="8"/>
        <v/>
      </c>
    </row>
    <row r="139" spans="1:24" x14ac:dyDescent="0.25">
      <c r="A139" s="108">
        <v>133</v>
      </c>
      <c r="B139" s="58" t="str">
        <f>IF(Flächenverzeichnis!A144="","",Flächenverzeichnis!A144)</f>
        <v/>
      </c>
      <c r="C139" s="59"/>
      <c r="D139" s="58" t="str">
        <f>IF(B139="","",IF(C139="","Zielertrag auswählen!",IF(C139="Traubenertrag:","Zielertrag auswählen!",INDEX('N-Grundbedarf'!B:B,MATCH(C139,'N-Grundbedarf'!A:A,0)))))</f>
        <v/>
      </c>
      <c r="E139" s="59"/>
      <c r="F139" s="58" t="str">
        <f t="shared" si="6"/>
        <v/>
      </c>
      <c r="G139" s="59"/>
      <c r="H139" s="86"/>
      <c r="I139" s="89"/>
      <c r="J139" s="90"/>
      <c r="K139" s="88" t="str">
        <f>IF(B139="","",IF(OR(G139="",I139="",AND(G139="",I139="")),"Begrünung überprüfen!",IF(OR(H139="",J139="",AND(H139="",J139="")),"Leguminosenanteil überprüfen!",IF(AND(AND(G139="keine Begrünung",H139=0),AND(I139="keine Begrünung",J139=0)),0,IF(OR(AND(G139="",H139&gt;0),AND(I139="",J139&gt;0)),"Begrünung überprüfen!",IF(OR(AND(G139="keine Begrünung",H139&gt;0),AND(I139="keine Begrünung",J139&gt;0)),"Leguminosenanteil überprüfen!",IF(OR(AND(G139="Begrünung ohne Leguminosen",H139&gt;0),AND(I139="Begrünung ohne Leguminosen",J139&gt;0)),"Leguminosenanteil überprüfen!",IF(OR(AND(G139="Begrünung mit Leguminosen",H139&lt;=0),AND(I139="Begrünung mit Leguminosen",J139&lt;=0)),"Leguminosenanteil überprüfen!",IF(OR(G139="Begrünung ohne Leguminosen",I139="Begrünung ohne Leguminosen",G139="Begrünung mit Leguminosen",I139="Begrünung mit Leguminosen"),SUM(INDEX(Begrünung!C:C,MATCH('N-Berechnungsverfahren'!H139,Begrünung!A:A,0)),INDEX(Begrünung!C:C,MATCH('N-Berechnungsverfahren'!J139,Begrünung!A:A,0)),0))))))))))</f>
        <v/>
      </c>
      <c r="L139" s="59"/>
      <c r="M139" s="59"/>
      <c r="N139" s="58" t="str">
        <f t="shared" si="7"/>
        <v/>
      </c>
      <c r="O139" s="59"/>
      <c r="P139" s="89"/>
      <c r="Q139" s="58" t="str">
        <f>IF(B139="","",IF(OR(K139="Begrünung überprüfen!",K139="Leguminosenanteil überprüfen!"),"Begrünung überprüfen!",IF(OR(P139="",O139="",AND(P139="",O139="")),"Bodenbearbeitung auswählen!",IF(AND(J139&lt;50,P139="Walzen/Mulchen mit Leguminosen ab 50 %"),"Leguminosenanteil oder Bodenbearbeitung überprüfen!",IF(AND(J139&gt;=50,P139="Walzen/Mulchen/Mähen"),"Leguminosenanteil oder Bodenbearbeitung überprüfen!",IF(AND(J139&gt;=50,P139="Umbruch mit Leguminosen &lt; 50 %"),"Leguminosenanteil oder Bodenbearbeitung überprüfen!",IF(AND(J139&lt;50,P139="Umbruch mit Leguminosen ab 50 %"),"Leguminosenanteil oder Bodenbearbeitung überprüfen!",IF(AND(H139&lt;50,O139="Walzen/Mulchen mit Leguminosen ab 50 %"),"Leguminosenanteil oder Bodenbearbeitung überprüfen!",IF(AND(H139&gt;=50,O139="Walzen/Mulchen/Mähen"),"Leguminosenanteil oder Bodenbearbeitung überprüfen!",IF(AND(H139&gt;=50,O139="Umbruch mit Leguminosen &lt; 50 %"),"Leguminosenanteil oder Bodenbearbeitung überprüfen!",IF(AND(H139&lt;50,O139="Umbruch mit Leguminosen ab 50 %"),"Leguminosenanteil oder Bodenbearbeitung überprüfen!",SUM(INDEX(Bodenbearbeitung!B:B,MATCH('N-Berechnungsverfahren'!O139,Bodenbearbeitung!A:A,0)),INDEX(Bodenbearbeitung!B:B,MATCH('N-Berechnungsverfahren'!P139,Bodenbearbeitung!A:A,0))))))))))))))</f>
        <v/>
      </c>
      <c r="R139" s="109" t="str">
        <f t="shared" si="8"/>
        <v/>
      </c>
    </row>
    <row r="140" spans="1:24" x14ac:dyDescent="0.25">
      <c r="A140" s="108">
        <v>134</v>
      </c>
      <c r="B140" s="58" t="str">
        <f>IF(Flächenverzeichnis!A145="","",Flächenverzeichnis!A145)</f>
        <v/>
      </c>
      <c r="C140" s="59"/>
      <c r="D140" s="58" t="str">
        <f>IF(B140="","",IF(C140="","Zielertrag auswählen!",IF(C140="Traubenertrag:","Zielertrag auswählen!",INDEX('N-Grundbedarf'!B:B,MATCH(C140,'N-Grundbedarf'!A:A,0)))))</f>
        <v/>
      </c>
      <c r="E140" s="59"/>
      <c r="F140" s="58" t="str">
        <f t="shared" si="6"/>
        <v/>
      </c>
      <c r="G140" s="59"/>
      <c r="H140" s="86"/>
      <c r="I140" s="89"/>
      <c r="J140" s="90"/>
      <c r="K140" s="88" t="str">
        <f>IF(B140="","",IF(OR(G140="",I140="",AND(G140="",I140="")),"Begrünung überprüfen!",IF(OR(H140="",J140="",AND(H140="",J140="")),"Leguminosenanteil überprüfen!",IF(AND(AND(G140="keine Begrünung",H140=0),AND(I140="keine Begrünung",J140=0)),0,IF(OR(AND(G140="",H140&gt;0),AND(I140="",J140&gt;0)),"Begrünung überprüfen!",IF(OR(AND(G140="keine Begrünung",H140&gt;0),AND(I140="keine Begrünung",J140&gt;0)),"Leguminosenanteil überprüfen!",IF(OR(AND(G140="Begrünung ohne Leguminosen",H140&gt;0),AND(I140="Begrünung ohne Leguminosen",J140&gt;0)),"Leguminosenanteil überprüfen!",IF(OR(AND(G140="Begrünung mit Leguminosen",H140&lt;=0),AND(I140="Begrünung mit Leguminosen",J140&lt;=0)),"Leguminosenanteil überprüfen!",IF(OR(G140="Begrünung ohne Leguminosen",I140="Begrünung ohne Leguminosen",G140="Begrünung mit Leguminosen",I140="Begrünung mit Leguminosen"),SUM(INDEX(Begrünung!C:C,MATCH('N-Berechnungsverfahren'!H140,Begrünung!A:A,0)),INDEX(Begrünung!C:C,MATCH('N-Berechnungsverfahren'!J140,Begrünung!A:A,0)),0))))))))))</f>
        <v/>
      </c>
      <c r="L140" s="59"/>
      <c r="M140" s="59"/>
      <c r="N140" s="58" t="str">
        <f t="shared" si="7"/>
        <v/>
      </c>
      <c r="O140" s="59"/>
      <c r="P140" s="89"/>
      <c r="Q140" s="58" t="str">
        <f>IF(B140="","",IF(OR(K140="Begrünung überprüfen!",K140="Leguminosenanteil überprüfen!"),"Begrünung überprüfen!",IF(OR(P140="",O140="",AND(P140="",O140="")),"Bodenbearbeitung auswählen!",IF(AND(J140&lt;50,P140="Walzen/Mulchen mit Leguminosen ab 50 %"),"Leguminosenanteil oder Bodenbearbeitung überprüfen!",IF(AND(J140&gt;=50,P140="Walzen/Mulchen/Mähen"),"Leguminosenanteil oder Bodenbearbeitung überprüfen!",IF(AND(J140&gt;=50,P140="Umbruch mit Leguminosen &lt; 50 %"),"Leguminosenanteil oder Bodenbearbeitung überprüfen!",IF(AND(J140&lt;50,P140="Umbruch mit Leguminosen ab 50 %"),"Leguminosenanteil oder Bodenbearbeitung überprüfen!",IF(AND(H140&lt;50,O140="Walzen/Mulchen mit Leguminosen ab 50 %"),"Leguminosenanteil oder Bodenbearbeitung überprüfen!",IF(AND(H140&gt;=50,O140="Walzen/Mulchen/Mähen"),"Leguminosenanteil oder Bodenbearbeitung überprüfen!",IF(AND(H140&gt;=50,O140="Umbruch mit Leguminosen &lt; 50 %"),"Leguminosenanteil oder Bodenbearbeitung überprüfen!",IF(AND(H140&lt;50,O140="Umbruch mit Leguminosen ab 50 %"),"Leguminosenanteil oder Bodenbearbeitung überprüfen!",SUM(INDEX(Bodenbearbeitung!B:B,MATCH('N-Berechnungsverfahren'!O140,Bodenbearbeitung!A:A,0)),INDEX(Bodenbearbeitung!B:B,MATCH('N-Berechnungsverfahren'!P140,Bodenbearbeitung!A:A,0))))))))))))))</f>
        <v/>
      </c>
      <c r="R140" s="109" t="str">
        <f t="shared" si="8"/>
        <v/>
      </c>
    </row>
    <row r="141" spans="1:24" x14ac:dyDescent="0.25">
      <c r="A141" s="108">
        <v>135</v>
      </c>
      <c r="B141" s="58" t="str">
        <f>IF(Flächenverzeichnis!A146="","",Flächenverzeichnis!A146)</f>
        <v/>
      </c>
      <c r="C141" s="59"/>
      <c r="D141" s="58" t="str">
        <f>IF(B141="","",IF(C141="","Zielertrag auswählen!",IF(C141="Traubenertrag:","Zielertrag auswählen!",INDEX('N-Grundbedarf'!B:B,MATCH(C141,'N-Grundbedarf'!A:A,0)))))</f>
        <v/>
      </c>
      <c r="E141" s="59"/>
      <c r="F141" s="58" t="str">
        <f t="shared" si="6"/>
        <v/>
      </c>
      <c r="G141" s="59"/>
      <c r="H141" s="86"/>
      <c r="I141" s="89"/>
      <c r="J141" s="90"/>
      <c r="K141" s="88" t="str">
        <f>IF(B141="","",IF(OR(G141="",I141="",AND(G141="",I141="")),"Begrünung überprüfen!",IF(OR(H141="",J141="",AND(H141="",J141="")),"Leguminosenanteil überprüfen!",IF(AND(AND(G141="keine Begrünung",H141=0),AND(I141="keine Begrünung",J141=0)),0,IF(OR(AND(G141="",H141&gt;0),AND(I141="",J141&gt;0)),"Begrünung überprüfen!",IF(OR(AND(G141="keine Begrünung",H141&gt;0),AND(I141="keine Begrünung",J141&gt;0)),"Leguminosenanteil überprüfen!",IF(OR(AND(G141="Begrünung ohne Leguminosen",H141&gt;0),AND(I141="Begrünung ohne Leguminosen",J141&gt;0)),"Leguminosenanteil überprüfen!",IF(OR(AND(G141="Begrünung mit Leguminosen",H141&lt;=0),AND(I141="Begrünung mit Leguminosen",J141&lt;=0)),"Leguminosenanteil überprüfen!",IF(OR(G141="Begrünung ohne Leguminosen",I141="Begrünung ohne Leguminosen",G141="Begrünung mit Leguminosen",I141="Begrünung mit Leguminosen"),SUM(INDEX(Begrünung!C:C,MATCH('N-Berechnungsverfahren'!H141,Begrünung!A:A,0)),INDEX(Begrünung!C:C,MATCH('N-Berechnungsverfahren'!J141,Begrünung!A:A,0)),0))))))))))</f>
        <v/>
      </c>
      <c r="L141" s="59"/>
      <c r="M141" s="59"/>
      <c r="N141" s="58" t="str">
        <f t="shared" si="7"/>
        <v/>
      </c>
      <c r="O141" s="59"/>
      <c r="P141" s="89"/>
      <c r="Q141" s="58" t="str">
        <f>IF(B141="","",IF(OR(K141="Begrünung überprüfen!",K141="Leguminosenanteil überprüfen!"),"Begrünung überprüfen!",IF(OR(P141="",O141="",AND(P141="",O141="")),"Bodenbearbeitung auswählen!",IF(AND(J141&lt;50,P141="Walzen/Mulchen mit Leguminosen ab 50 %"),"Leguminosenanteil oder Bodenbearbeitung überprüfen!",IF(AND(J141&gt;=50,P141="Walzen/Mulchen/Mähen"),"Leguminosenanteil oder Bodenbearbeitung überprüfen!",IF(AND(J141&gt;=50,P141="Umbruch mit Leguminosen &lt; 50 %"),"Leguminosenanteil oder Bodenbearbeitung überprüfen!",IF(AND(J141&lt;50,P141="Umbruch mit Leguminosen ab 50 %"),"Leguminosenanteil oder Bodenbearbeitung überprüfen!",IF(AND(H141&lt;50,O141="Walzen/Mulchen mit Leguminosen ab 50 %"),"Leguminosenanteil oder Bodenbearbeitung überprüfen!",IF(AND(H141&gt;=50,O141="Walzen/Mulchen/Mähen"),"Leguminosenanteil oder Bodenbearbeitung überprüfen!",IF(AND(H141&gt;=50,O141="Umbruch mit Leguminosen &lt; 50 %"),"Leguminosenanteil oder Bodenbearbeitung überprüfen!",IF(AND(H141&lt;50,O141="Umbruch mit Leguminosen ab 50 %"),"Leguminosenanteil oder Bodenbearbeitung überprüfen!",SUM(INDEX(Bodenbearbeitung!B:B,MATCH('N-Berechnungsverfahren'!O141,Bodenbearbeitung!A:A,0)),INDEX(Bodenbearbeitung!B:B,MATCH('N-Berechnungsverfahren'!P141,Bodenbearbeitung!A:A,0))))))))))))))</f>
        <v/>
      </c>
      <c r="R141" s="109" t="str">
        <f t="shared" si="8"/>
        <v/>
      </c>
    </row>
    <row r="142" spans="1:24" x14ac:dyDescent="0.25">
      <c r="A142" s="108">
        <v>136</v>
      </c>
      <c r="B142" s="58" t="str">
        <f>IF(Flächenverzeichnis!A147="","",Flächenverzeichnis!A147)</f>
        <v/>
      </c>
      <c r="C142" s="59"/>
      <c r="D142" s="58" t="str">
        <f>IF(B142="","",IF(C142="","Zielertrag auswählen!",IF(C142="Traubenertrag:","Zielertrag auswählen!",INDEX('N-Grundbedarf'!B:B,MATCH(C142,'N-Grundbedarf'!A:A,0)))))</f>
        <v/>
      </c>
      <c r="E142" s="59"/>
      <c r="F142" s="58" t="str">
        <f t="shared" si="6"/>
        <v/>
      </c>
      <c r="G142" s="59"/>
      <c r="H142" s="86"/>
      <c r="I142" s="89"/>
      <c r="J142" s="90"/>
      <c r="K142" s="88" t="str">
        <f>IF(B142="","",IF(OR(G142="",I142="",AND(G142="",I142="")),"Begrünung überprüfen!",IF(OR(H142="",J142="",AND(H142="",J142="")),"Leguminosenanteil überprüfen!",IF(AND(AND(G142="keine Begrünung",H142=0),AND(I142="keine Begrünung",J142=0)),0,IF(OR(AND(G142="",H142&gt;0),AND(I142="",J142&gt;0)),"Begrünung überprüfen!",IF(OR(AND(G142="keine Begrünung",H142&gt;0),AND(I142="keine Begrünung",J142&gt;0)),"Leguminosenanteil überprüfen!",IF(OR(AND(G142="Begrünung ohne Leguminosen",H142&gt;0),AND(I142="Begrünung ohne Leguminosen",J142&gt;0)),"Leguminosenanteil überprüfen!",IF(OR(AND(G142="Begrünung mit Leguminosen",H142&lt;=0),AND(I142="Begrünung mit Leguminosen",J142&lt;=0)),"Leguminosenanteil überprüfen!",IF(OR(G142="Begrünung ohne Leguminosen",I142="Begrünung ohne Leguminosen",G142="Begrünung mit Leguminosen",I142="Begrünung mit Leguminosen"),SUM(INDEX(Begrünung!C:C,MATCH('N-Berechnungsverfahren'!H142,Begrünung!A:A,0)),INDEX(Begrünung!C:C,MATCH('N-Berechnungsverfahren'!J142,Begrünung!A:A,0)),0))))))))))</f>
        <v/>
      </c>
      <c r="L142" s="59"/>
      <c r="M142" s="59"/>
      <c r="N142" s="58" t="str">
        <f t="shared" si="7"/>
        <v/>
      </c>
      <c r="O142" s="59"/>
      <c r="P142" s="89"/>
      <c r="Q142" s="58" t="str">
        <f>IF(B142="","",IF(OR(K142="Begrünung überprüfen!",K142="Leguminosenanteil überprüfen!"),"Begrünung überprüfen!",IF(OR(P142="",O142="",AND(P142="",O142="")),"Bodenbearbeitung auswählen!",IF(AND(J142&lt;50,P142="Walzen/Mulchen mit Leguminosen ab 50 %"),"Leguminosenanteil oder Bodenbearbeitung überprüfen!",IF(AND(J142&gt;=50,P142="Walzen/Mulchen/Mähen"),"Leguminosenanteil oder Bodenbearbeitung überprüfen!",IF(AND(J142&gt;=50,P142="Umbruch mit Leguminosen &lt; 50 %"),"Leguminosenanteil oder Bodenbearbeitung überprüfen!",IF(AND(J142&lt;50,P142="Umbruch mit Leguminosen ab 50 %"),"Leguminosenanteil oder Bodenbearbeitung überprüfen!",IF(AND(H142&lt;50,O142="Walzen/Mulchen mit Leguminosen ab 50 %"),"Leguminosenanteil oder Bodenbearbeitung überprüfen!",IF(AND(H142&gt;=50,O142="Walzen/Mulchen/Mähen"),"Leguminosenanteil oder Bodenbearbeitung überprüfen!",IF(AND(H142&gt;=50,O142="Umbruch mit Leguminosen &lt; 50 %"),"Leguminosenanteil oder Bodenbearbeitung überprüfen!",IF(AND(H142&lt;50,O142="Umbruch mit Leguminosen ab 50 %"),"Leguminosenanteil oder Bodenbearbeitung überprüfen!",SUM(INDEX(Bodenbearbeitung!B:B,MATCH('N-Berechnungsverfahren'!O142,Bodenbearbeitung!A:A,0)),INDEX(Bodenbearbeitung!B:B,MATCH('N-Berechnungsverfahren'!P142,Bodenbearbeitung!A:A,0))))))))))))))</f>
        <v/>
      </c>
      <c r="R142" s="109" t="str">
        <f t="shared" si="8"/>
        <v/>
      </c>
    </row>
    <row r="143" spans="1:24" x14ac:dyDescent="0.25">
      <c r="A143" s="108">
        <v>137</v>
      </c>
      <c r="B143" s="58" t="str">
        <f>IF(Flächenverzeichnis!A148="","",Flächenverzeichnis!A148)</f>
        <v/>
      </c>
      <c r="C143" s="59"/>
      <c r="D143" s="58" t="str">
        <f>IF(B143="","",IF(C143="","Zielertrag auswählen!",IF(C143="Traubenertrag:","Zielertrag auswählen!",INDEX('N-Grundbedarf'!B:B,MATCH(C143,'N-Grundbedarf'!A:A,0)))))</f>
        <v/>
      </c>
      <c r="E143" s="59"/>
      <c r="F143" s="58" t="str">
        <f t="shared" si="6"/>
        <v/>
      </c>
      <c r="G143" s="59"/>
      <c r="H143" s="86"/>
      <c r="I143" s="89"/>
      <c r="J143" s="90"/>
      <c r="K143" s="88" t="str">
        <f>IF(B143="","",IF(OR(G143="",I143="",AND(G143="",I143="")),"Begrünung überprüfen!",IF(OR(H143="",J143="",AND(H143="",J143="")),"Leguminosenanteil überprüfen!",IF(AND(AND(G143="keine Begrünung",H143=0),AND(I143="keine Begrünung",J143=0)),0,IF(OR(AND(G143="",H143&gt;0),AND(I143="",J143&gt;0)),"Begrünung überprüfen!",IF(OR(AND(G143="keine Begrünung",H143&gt;0),AND(I143="keine Begrünung",J143&gt;0)),"Leguminosenanteil überprüfen!",IF(OR(AND(G143="Begrünung ohne Leguminosen",H143&gt;0),AND(I143="Begrünung ohne Leguminosen",J143&gt;0)),"Leguminosenanteil überprüfen!",IF(OR(AND(G143="Begrünung mit Leguminosen",H143&lt;=0),AND(I143="Begrünung mit Leguminosen",J143&lt;=0)),"Leguminosenanteil überprüfen!",IF(OR(G143="Begrünung ohne Leguminosen",I143="Begrünung ohne Leguminosen",G143="Begrünung mit Leguminosen",I143="Begrünung mit Leguminosen"),SUM(INDEX(Begrünung!C:C,MATCH('N-Berechnungsverfahren'!H143,Begrünung!A:A,0)),INDEX(Begrünung!C:C,MATCH('N-Berechnungsverfahren'!J143,Begrünung!A:A,0)),0))))))))))</f>
        <v/>
      </c>
      <c r="L143" s="59"/>
      <c r="M143" s="59"/>
      <c r="N143" s="58" t="str">
        <f t="shared" si="7"/>
        <v/>
      </c>
      <c r="O143" s="59"/>
      <c r="P143" s="89"/>
      <c r="Q143" s="58" t="str">
        <f>IF(B143="","",IF(OR(K143="Begrünung überprüfen!",K143="Leguminosenanteil überprüfen!"),"Begrünung überprüfen!",IF(OR(P143="",O143="",AND(P143="",O143="")),"Bodenbearbeitung auswählen!",IF(AND(J143&lt;50,P143="Walzen/Mulchen mit Leguminosen ab 50 %"),"Leguminosenanteil oder Bodenbearbeitung überprüfen!",IF(AND(J143&gt;=50,P143="Walzen/Mulchen/Mähen"),"Leguminosenanteil oder Bodenbearbeitung überprüfen!",IF(AND(J143&gt;=50,P143="Umbruch mit Leguminosen &lt; 50 %"),"Leguminosenanteil oder Bodenbearbeitung überprüfen!",IF(AND(J143&lt;50,P143="Umbruch mit Leguminosen ab 50 %"),"Leguminosenanteil oder Bodenbearbeitung überprüfen!",IF(AND(H143&lt;50,O143="Walzen/Mulchen mit Leguminosen ab 50 %"),"Leguminosenanteil oder Bodenbearbeitung überprüfen!",IF(AND(H143&gt;=50,O143="Walzen/Mulchen/Mähen"),"Leguminosenanteil oder Bodenbearbeitung überprüfen!",IF(AND(H143&gt;=50,O143="Umbruch mit Leguminosen &lt; 50 %"),"Leguminosenanteil oder Bodenbearbeitung überprüfen!",IF(AND(H143&lt;50,O143="Umbruch mit Leguminosen ab 50 %"),"Leguminosenanteil oder Bodenbearbeitung überprüfen!",SUM(INDEX(Bodenbearbeitung!B:B,MATCH('N-Berechnungsverfahren'!O143,Bodenbearbeitung!A:A,0)),INDEX(Bodenbearbeitung!B:B,MATCH('N-Berechnungsverfahren'!P143,Bodenbearbeitung!A:A,0))))))))))))))</f>
        <v/>
      </c>
      <c r="R143" s="109" t="str">
        <f t="shared" si="8"/>
        <v/>
      </c>
    </row>
    <row r="144" spans="1:24" x14ac:dyDescent="0.25">
      <c r="A144" s="108">
        <v>138</v>
      </c>
      <c r="B144" s="58" t="str">
        <f>IF(Flächenverzeichnis!A149="","",Flächenverzeichnis!A149)</f>
        <v/>
      </c>
      <c r="C144" s="59"/>
      <c r="D144" s="58" t="str">
        <f>IF(B144="","",IF(C144="","Zielertrag auswählen!",IF(C144="Traubenertrag:","Zielertrag auswählen!",INDEX('N-Grundbedarf'!B:B,MATCH(C144,'N-Grundbedarf'!A:A,0)))))</f>
        <v/>
      </c>
      <c r="E144" s="59"/>
      <c r="F144" s="58" t="str">
        <f t="shared" si="6"/>
        <v/>
      </c>
      <c r="G144" s="59"/>
      <c r="H144" s="86"/>
      <c r="I144" s="89"/>
      <c r="J144" s="90"/>
      <c r="K144" s="88" t="str">
        <f>IF(B144="","",IF(OR(G144="",I144="",AND(G144="",I144="")),"Begrünung überprüfen!",IF(OR(H144="",J144="",AND(H144="",J144="")),"Leguminosenanteil überprüfen!",IF(AND(AND(G144="keine Begrünung",H144=0),AND(I144="keine Begrünung",J144=0)),0,IF(OR(AND(G144="",H144&gt;0),AND(I144="",J144&gt;0)),"Begrünung überprüfen!",IF(OR(AND(G144="keine Begrünung",H144&gt;0),AND(I144="keine Begrünung",J144&gt;0)),"Leguminosenanteil überprüfen!",IF(OR(AND(G144="Begrünung ohne Leguminosen",H144&gt;0),AND(I144="Begrünung ohne Leguminosen",J144&gt;0)),"Leguminosenanteil überprüfen!",IF(OR(AND(G144="Begrünung mit Leguminosen",H144&lt;=0),AND(I144="Begrünung mit Leguminosen",J144&lt;=0)),"Leguminosenanteil überprüfen!",IF(OR(G144="Begrünung ohne Leguminosen",I144="Begrünung ohne Leguminosen",G144="Begrünung mit Leguminosen",I144="Begrünung mit Leguminosen"),SUM(INDEX(Begrünung!C:C,MATCH('N-Berechnungsverfahren'!H144,Begrünung!A:A,0)),INDEX(Begrünung!C:C,MATCH('N-Berechnungsverfahren'!J144,Begrünung!A:A,0)),0))))))))))</f>
        <v/>
      </c>
      <c r="L144" s="59"/>
      <c r="M144" s="59"/>
      <c r="N144" s="58" t="str">
        <f t="shared" si="7"/>
        <v/>
      </c>
      <c r="O144" s="59"/>
      <c r="P144" s="89"/>
      <c r="Q144" s="58" t="str">
        <f>IF(B144="","",IF(OR(K144="Begrünung überprüfen!",K144="Leguminosenanteil überprüfen!"),"Begrünung überprüfen!",IF(OR(P144="",O144="",AND(P144="",O144="")),"Bodenbearbeitung auswählen!",IF(AND(J144&lt;50,P144="Walzen/Mulchen mit Leguminosen ab 50 %"),"Leguminosenanteil oder Bodenbearbeitung überprüfen!",IF(AND(J144&gt;=50,P144="Walzen/Mulchen/Mähen"),"Leguminosenanteil oder Bodenbearbeitung überprüfen!",IF(AND(J144&gt;=50,P144="Umbruch mit Leguminosen &lt; 50 %"),"Leguminosenanteil oder Bodenbearbeitung überprüfen!",IF(AND(J144&lt;50,P144="Umbruch mit Leguminosen ab 50 %"),"Leguminosenanteil oder Bodenbearbeitung überprüfen!",IF(AND(H144&lt;50,O144="Walzen/Mulchen mit Leguminosen ab 50 %"),"Leguminosenanteil oder Bodenbearbeitung überprüfen!",IF(AND(H144&gt;=50,O144="Walzen/Mulchen/Mähen"),"Leguminosenanteil oder Bodenbearbeitung überprüfen!",IF(AND(H144&gt;=50,O144="Umbruch mit Leguminosen &lt; 50 %"),"Leguminosenanteil oder Bodenbearbeitung überprüfen!",IF(AND(H144&lt;50,O144="Umbruch mit Leguminosen ab 50 %"),"Leguminosenanteil oder Bodenbearbeitung überprüfen!",SUM(INDEX(Bodenbearbeitung!B:B,MATCH('N-Berechnungsverfahren'!O144,Bodenbearbeitung!A:A,0)),INDEX(Bodenbearbeitung!B:B,MATCH('N-Berechnungsverfahren'!P144,Bodenbearbeitung!A:A,0))))))))))))))</f>
        <v/>
      </c>
      <c r="R144" s="109" t="str">
        <f t="shared" si="8"/>
        <v/>
      </c>
    </row>
    <row r="145" spans="1:18" x14ac:dyDescent="0.25">
      <c r="A145" s="108">
        <v>139</v>
      </c>
      <c r="B145" s="58" t="str">
        <f>IF(Flächenverzeichnis!A150="","",Flächenverzeichnis!A150)</f>
        <v/>
      </c>
      <c r="C145" s="59"/>
      <c r="D145" s="58" t="str">
        <f>IF(B145="","",IF(C145="","Zielertrag auswählen!",IF(C145="Traubenertrag:","Zielertrag auswählen!",INDEX('N-Grundbedarf'!B:B,MATCH(C145,'N-Grundbedarf'!A:A,0)))))</f>
        <v/>
      </c>
      <c r="E145" s="59"/>
      <c r="F145" s="58" t="str">
        <f t="shared" si="6"/>
        <v/>
      </c>
      <c r="G145" s="59"/>
      <c r="H145" s="86"/>
      <c r="I145" s="89"/>
      <c r="J145" s="90"/>
      <c r="K145" s="88" t="str">
        <f>IF(B145="","",IF(OR(G145="",I145="",AND(G145="",I145="")),"Begrünung überprüfen!",IF(OR(H145="",J145="",AND(H145="",J145="")),"Leguminosenanteil überprüfen!",IF(AND(AND(G145="keine Begrünung",H145=0),AND(I145="keine Begrünung",J145=0)),0,IF(OR(AND(G145="",H145&gt;0),AND(I145="",J145&gt;0)),"Begrünung überprüfen!",IF(OR(AND(G145="keine Begrünung",H145&gt;0),AND(I145="keine Begrünung",J145&gt;0)),"Leguminosenanteil überprüfen!",IF(OR(AND(G145="Begrünung ohne Leguminosen",H145&gt;0),AND(I145="Begrünung ohne Leguminosen",J145&gt;0)),"Leguminosenanteil überprüfen!",IF(OR(AND(G145="Begrünung mit Leguminosen",H145&lt;=0),AND(I145="Begrünung mit Leguminosen",J145&lt;=0)),"Leguminosenanteil überprüfen!",IF(OR(G145="Begrünung ohne Leguminosen",I145="Begrünung ohne Leguminosen",G145="Begrünung mit Leguminosen",I145="Begrünung mit Leguminosen"),SUM(INDEX(Begrünung!C:C,MATCH('N-Berechnungsverfahren'!H145,Begrünung!A:A,0)),INDEX(Begrünung!C:C,MATCH('N-Berechnungsverfahren'!J145,Begrünung!A:A,0)),0))))))))))</f>
        <v/>
      </c>
      <c r="L145" s="59"/>
      <c r="M145" s="59"/>
      <c r="N145" s="58" t="str">
        <f t="shared" si="7"/>
        <v/>
      </c>
      <c r="O145" s="59"/>
      <c r="P145" s="89"/>
      <c r="Q145" s="58" t="str">
        <f>IF(B145="","",IF(OR(K145="Begrünung überprüfen!",K145="Leguminosenanteil überprüfen!"),"Begrünung überprüfen!",IF(OR(P145="",O145="",AND(P145="",O145="")),"Bodenbearbeitung auswählen!",IF(AND(J145&lt;50,P145="Walzen/Mulchen mit Leguminosen ab 50 %"),"Leguminosenanteil oder Bodenbearbeitung überprüfen!",IF(AND(J145&gt;=50,P145="Walzen/Mulchen/Mähen"),"Leguminosenanteil oder Bodenbearbeitung überprüfen!",IF(AND(J145&gt;=50,P145="Umbruch mit Leguminosen &lt; 50 %"),"Leguminosenanteil oder Bodenbearbeitung überprüfen!",IF(AND(J145&lt;50,P145="Umbruch mit Leguminosen ab 50 %"),"Leguminosenanteil oder Bodenbearbeitung überprüfen!",IF(AND(H145&lt;50,O145="Walzen/Mulchen mit Leguminosen ab 50 %"),"Leguminosenanteil oder Bodenbearbeitung überprüfen!",IF(AND(H145&gt;=50,O145="Walzen/Mulchen/Mähen"),"Leguminosenanteil oder Bodenbearbeitung überprüfen!",IF(AND(H145&gt;=50,O145="Umbruch mit Leguminosen &lt; 50 %"),"Leguminosenanteil oder Bodenbearbeitung überprüfen!",IF(AND(H145&lt;50,O145="Umbruch mit Leguminosen ab 50 %"),"Leguminosenanteil oder Bodenbearbeitung überprüfen!",SUM(INDEX(Bodenbearbeitung!B:B,MATCH('N-Berechnungsverfahren'!O145,Bodenbearbeitung!A:A,0)),INDEX(Bodenbearbeitung!B:B,MATCH('N-Berechnungsverfahren'!P145,Bodenbearbeitung!A:A,0))))))))))))))</f>
        <v/>
      </c>
      <c r="R145" s="109" t="str">
        <f t="shared" si="8"/>
        <v/>
      </c>
    </row>
    <row r="146" spans="1:18" x14ac:dyDescent="0.25">
      <c r="A146" s="108">
        <v>140</v>
      </c>
      <c r="B146" s="58" t="str">
        <f>IF(Flächenverzeichnis!A151="","",Flächenverzeichnis!A151)</f>
        <v/>
      </c>
      <c r="C146" s="59"/>
      <c r="D146" s="58" t="str">
        <f>IF(B146="","",IF(C146="","Zielertrag auswählen!",IF(C146="Traubenertrag:","Zielertrag auswählen!",INDEX('N-Grundbedarf'!B:B,MATCH(C146,'N-Grundbedarf'!A:A,0)))))</f>
        <v/>
      </c>
      <c r="E146" s="59"/>
      <c r="F146" s="58" t="str">
        <f t="shared" si="6"/>
        <v/>
      </c>
      <c r="G146" s="59"/>
      <c r="H146" s="86"/>
      <c r="I146" s="89"/>
      <c r="J146" s="90"/>
      <c r="K146" s="88" t="str">
        <f>IF(B146="","",IF(OR(G146="",I146="",AND(G146="",I146="")),"Begrünung überprüfen!",IF(OR(H146="",J146="",AND(H146="",J146="")),"Leguminosenanteil überprüfen!",IF(AND(AND(G146="keine Begrünung",H146=0),AND(I146="keine Begrünung",J146=0)),0,IF(OR(AND(G146="",H146&gt;0),AND(I146="",J146&gt;0)),"Begrünung überprüfen!",IF(OR(AND(G146="keine Begrünung",H146&gt;0),AND(I146="keine Begrünung",J146&gt;0)),"Leguminosenanteil überprüfen!",IF(OR(AND(G146="Begrünung ohne Leguminosen",H146&gt;0),AND(I146="Begrünung ohne Leguminosen",J146&gt;0)),"Leguminosenanteil überprüfen!",IF(OR(AND(G146="Begrünung mit Leguminosen",H146&lt;=0),AND(I146="Begrünung mit Leguminosen",J146&lt;=0)),"Leguminosenanteil überprüfen!",IF(OR(G146="Begrünung ohne Leguminosen",I146="Begrünung ohne Leguminosen",G146="Begrünung mit Leguminosen",I146="Begrünung mit Leguminosen"),SUM(INDEX(Begrünung!C:C,MATCH('N-Berechnungsverfahren'!H146,Begrünung!A:A,0)),INDEX(Begrünung!C:C,MATCH('N-Berechnungsverfahren'!J146,Begrünung!A:A,0)),0))))))))))</f>
        <v/>
      </c>
      <c r="L146" s="59"/>
      <c r="M146" s="59"/>
      <c r="N146" s="58" t="str">
        <f t="shared" si="7"/>
        <v/>
      </c>
      <c r="O146" s="59"/>
      <c r="P146" s="89"/>
      <c r="Q146" s="58" t="str">
        <f>IF(B146="","",IF(OR(K146="Begrünung überprüfen!",K146="Leguminosenanteil überprüfen!"),"Begrünung überprüfen!",IF(OR(P146="",O146="",AND(P146="",O146="")),"Bodenbearbeitung auswählen!",IF(AND(J146&lt;50,P146="Walzen/Mulchen mit Leguminosen ab 50 %"),"Leguminosenanteil oder Bodenbearbeitung überprüfen!",IF(AND(J146&gt;=50,P146="Walzen/Mulchen/Mähen"),"Leguminosenanteil oder Bodenbearbeitung überprüfen!",IF(AND(J146&gt;=50,P146="Umbruch mit Leguminosen &lt; 50 %"),"Leguminosenanteil oder Bodenbearbeitung überprüfen!",IF(AND(J146&lt;50,P146="Umbruch mit Leguminosen ab 50 %"),"Leguminosenanteil oder Bodenbearbeitung überprüfen!",IF(AND(H146&lt;50,O146="Walzen/Mulchen mit Leguminosen ab 50 %"),"Leguminosenanteil oder Bodenbearbeitung überprüfen!",IF(AND(H146&gt;=50,O146="Walzen/Mulchen/Mähen"),"Leguminosenanteil oder Bodenbearbeitung überprüfen!",IF(AND(H146&gt;=50,O146="Umbruch mit Leguminosen &lt; 50 %"),"Leguminosenanteil oder Bodenbearbeitung überprüfen!",IF(AND(H146&lt;50,O146="Umbruch mit Leguminosen ab 50 %"),"Leguminosenanteil oder Bodenbearbeitung überprüfen!",SUM(INDEX(Bodenbearbeitung!B:B,MATCH('N-Berechnungsverfahren'!O146,Bodenbearbeitung!A:A,0)),INDEX(Bodenbearbeitung!B:B,MATCH('N-Berechnungsverfahren'!P146,Bodenbearbeitung!A:A,0))))))))))))))</f>
        <v/>
      </c>
      <c r="R146" s="109" t="str">
        <f t="shared" si="8"/>
        <v/>
      </c>
    </row>
    <row r="147" spans="1:18" x14ac:dyDescent="0.25">
      <c r="A147" s="108">
        <v>141</v>
      </c>
      <c r="B147" s="58" t="str">
        <f>IF(Flächenverzeichnis!A152="","",Flächenverzeichnis!A152)</f>
        <v/>
      </c>
      <c r="C147" s="59"/>
      <c r="D147" s="58" t="str">
        <f>IF(B147="","",IF(C147="","Zielertrag auswählen!",IF(C147="Traubenertrag:","Zielertrag auswählen!",INDEX('N-Grundbedarf'!B:B,MATCH(C147,'N-Grundbedarf'!A:A,0)))))</f>
        <v/>
      </c>
      <c r="E147" s="59"/>
      <c r="F147" s="58" t="str">
        <f t="shared" si="6"/>
        <v/>
      </c>
      <c r="G147" s="59"/>
      <c r="H147" s="86"/>
      <c r="I147" s="89"/>
      <c r="J147" s="90"/>
      <c r="K147" s="88" t="str">
        <f>IF(B147="","",IF(OR(G147="",I147="",AND(G147="",I147="")),"Begrünung überprüfen!",IF(OR(H147="",J147="",AND(H147="",J147="")),"Leguminosenanteil überprüfen!",IF(AND(AND(G147="keine Begrünung",H147=0),AND(I147="keine Begrünung",J147=0)),0,IF(OR(AND(G147="",H147&gt;0),AND(I147="",J147&gt;0)),"Begrünung überprüfen!",IF(OR(AND(G147="keine Begrünung",H147&gt;0),AND(I147="keine Begrünung",J147&gt;0)),"Leguminosenanteil überprüfen!",IF(OR(AND(G147="Begrünung ohne Leguminosen",H147&gt;0),AND(I147="Begrünung ohne Leguminosen",J147&gt;0)),"Leguminosenanteil überprüfen!",IF(OR(AND(G147="Begrünung mit Leguminosen",H147&lt;=0),AND(I147="Begrünung mit Leguminosen",J147&lt;=0)),"Leguminosenanteil überprüfen!",IF(OR(G147="Begrünung ohne Leguminosen",I147="Begrünung ohne Leguminosen",G147="Begrünung mit Leguminosen",I147="Begrünung mit Leguminosen"),SUM(INDEX(Begrünung!C:C,MATCH('N-Berechnungsverfahren'!H147,Begrünung!A:A,0)),INDEX(Begrünung!C:C,MATCH('N-Berechnungsverfahren'!J147,Begrünung!A:A,0)),0))))))))))</f>
        <v/>
      </c>
      <c r="L147" s="59"/>
      <c r="M147" s="59"/>
      <c r="N147" s="58" t="str">
        <f t="shared" si="7"/>
        <v/>
      </c>
      <c r="O147" s="59"/>
      <c r="P147" s="89"/>
      <c r="Q147" s="58" t="str">
        <f>IF(B147="","",IF(OR(K147="Begrünung überprüfen!",K147="Leguminosenanteil überprüfen!"),"Begrünung überprüfen!",IF(OR(P147="",O147="",AND(P147="",O147="")),"Bodenbearbeitung auswählen!",IF(AND(J147&lt;50,P147="Walzen/Mulchen mit Leguminosen ab 50 %"),"Leguminosenanteil oder Bodenbearbeitung überprüfen!",IF(AND(J147&gt;=50,P147="Walzen/Mulchen/Mähen"),"Leguminosenanteil oder Bodenbearbeitung überprüfen!",IF(AND(J147&gt;=50,P147="Umbruch mit Leguminosen &lt; 50 %"),"Leguminosenanteil oder Bodenbearbeitung überprüfen!",IF(AND(J147&lt;50,P147="Umbruch mit Leguminosen ab 50 %"),"Leguminosenanteil oder Bodenbearbeitung überprüfen!",IF(AND(H147&lt;50,O147="Walzen/Mulchen mit Leguminosen ab 50 %"),"Leguminosenanteil oder Bodenbearbeitung überprüfen!",IF(AND(H147&gt;=50,O147="Walzen/Mulchen/Mähen"),"Leguminosenanteil oder Bodenbearbeitung überprüfen!",IF(AND(H147&gt;=50,O147="Umbruch mit Leguminosen &lt; 50 %"),"Leguminosenanteil oder Bodenbearbeitung überprüfen!",IF(AND(H147&lt;50,O147="Umbruch mit Leguminosen ab 50 %"),"Leguminosenanteil oder Bodenbearbeitung überprüfen!",SUM(INDEX(Bodenbearbeitung!B:B,MATCH('N-Berechnungsverfahren'!O147,Bodenbearbeitung!A:A,0)),INDEX(Bodenbearbeitung!B:B,MATCH('N-Berechnungsverfahren'!P147,Bodenbearbeitung!A:A,0))))))))))))))</f>
        <v/>
      </c>
      <c r="R147" s="109" t="str">
        <f t="shared" si="8"/>
        <v/>
      </c>
    </row>
    <row r="148" spans="1:18" x14ac:dyDescent="0.25">
      <c r="A148" s="108">
        <v>142</v>
      </c>
      <c r="B148" s="58" t="str">
        <f>IF(Flächenverzeichnis!A153="","",Flächenverzeichnis!A153)</f>
        <v/>
      </c>
      <c r="C148" s="59"/>
      <c r="D148" s="58" t="str">
        <f>IF(B148="","",IF(C148="","Zielertrag auswählen!",IF(C148="Traubenertrag:","Zielertrag auswählen!",INDEX('N-Grundbedarf'!B:B,MATCH(C148,'N-Grundbedarf'!A:A,0)))))</f>
        <v/>
      </c>
      <c r="E148" s="59"/>
      <c r="F148" s="58" t="str">
        <f t="shared" si="6"/>
        <v/>
      </c>
      <c r="G148" s="59"/>
      <c r="H148" s="86"/>
      <c r="I148" s="89"/>
      <c r="J148" s="90"/>
      <c r="K148" s="88" t="str">
        <f>IF(B148="","",IF(OR(G148="",I148="",AND(G148="",I148="")),"Begrünung überprüfen!",IF(OR(H148="",J148="",AND(H148="",J148="")),"Leguminosenanteil überprüfen!",IF(AND(AND(G148="keine Begrünung",H148=0),AND(I148="keine Begrünung",J148=0)),0,IF(OR(AND(G148="",H148&gt;0),AND(I148="",J148&gt;0)),"Begrünung überprüfen!",IF(OR(AND(G148="keine Begrünung",H148&gt;0),AND(I148="keine Begrünung",J148&gt;0)),"Leguminosenanteil überprüfen!",IF(OR(AND(G148="Begrünung ohne Leguminosen",H148&gt;0),AND(I148="Begrünung ohne Leguminosen",J148&gt;0)),"Leguminosenanteil überprüfen!",IF(OR(AND(G148="Begrünung mit Leguminosen",H148&lt;=0),AND(I148="Begrünung mit Leguminosen",J148&lt;=0)),"Leguminosenanteil überprüfen!",IF(OR(G148="Begrünung ohne Leguminosen",I148="Begrünung ohne Leguminosen",G148="Begrünung mit Leguminosen",I148="Begrünung mit Leguminosen"),SUM(INDEX(Begrünung!C:C,MATCH('N-Berechnungsverfahren'!H148,Begrünung!A:A,0)),INDEX(Begrünung!C:C,MATCH('N-Berechnungsverfahren'!J148,Begrünung!A:A,0)),0))))))))))</f>
        <v/>
      </c>
      <c r="L148" s="59"/>
      <c r="M148" s="59"/>
      <c r="N148" s="58" t="str">
        <f t="shared" si="7"/>
        <v/>
      </c>
      <c r="O148" s="59"/>
      <c r="P148" s="89"/>
      <c r="Q148" s="58" t="str">
        <f>IF(B148="","",IF(OR(K148="Begrünung überprüfen!",K148="Leguminosenanteil überprüfen!"),"Begrünung überprüfen!",IF(OR(P148="",O148="",AND(P148="",O148="")),"Bodenbearbeitung auswählen!",IF(AND(J148&lt;50,P148="Walzen/Mulchen mit Leguminosen ab 50 %"),"Leguminosenanteil oder Bodenbearbeitung überprüfen!",IF(AND(J148&gt;=50,P148="Walzen/Mulchen/Mähen"),"Leguminosenanteil oder Bodenbearbeitung überprüfen!",IF(AND(J148&gt;=50,P148="Umbruch mit Leguminosen &lt; 50 %"),"Leguminosenanteil oder Bodenbearbeitung überprüfen!",IF(AND(J148&lt;50,P148="Umbruch mit Leguminosen ab 50 %"),"Leguminosenanteil oder Bodenbearbeitung überprüfen!",IF(AND(H148&lt;50,O148="Walzen/Mulchen mit Leguminosen ab 50 %"),"Leguminosenanteil oder Bodenbearbeitung überprüfen!",IF(AND(H148&gt;=50,O148="Walzen/Mulchen/Mähen"),"Leguminosenanteil oder Bodenbearbeitung überprüfen!",IF(AND(H148&gt;=50,O148="Umbruch mit Leguminosen &lt; 50 %"),"Leguminosenanteil oder Bodenbearbeitung überprüfen!",IF(AND(H148&lt;50,O148="Umbruch mit Leguminosen ab 50 %"),"Leguminosenanteil oder Bodenbearbeitung überprüfen!",SUM(INDEX(Bodenbearbeitung!B:B,MATCH('N-Berechnungsverfahren'!O148,Bodenbearbeitung!A:A,0)),INDEX(Bodenbearbeitung!B:B,MATCH('N-Berechnungsverfahren'!P148,Bodenbearbeitung!A:A,0))))))))))))))</f>
        <v/>
      </c>
      <c r="R148" s="109" t="str">
        <f t="shared" si="8"/>
        <v/>
      </c>
    </row>
    <row r="149" spans="1:18" x14ac:dyDescent="0.25">
      <c r="A149" s="108">
        <v>143</v>
      </c>
      <c r="B149" s="58" t="str">
        <f>IF(Flächenverzeichnis!A154="","",Flächenverzeichnis!A154)</f>
        <v/>
      </c>
      <c r="C149" s="59"/>
      <c r="D149" s="58" t="str">
        <f>IF(B149="","",IF(C149="","Zielertrag auswählen!",IF(C149="Traubenertrag:","Zielertrag auswählen!",INDEX('N-Grundbedarf'!B:B,MATCH(C149,'N-Grundbedarf'!A:A,0)))))</f>
        <v/>
      </c>
      <c r="E149" s="59"/>
      <c r="F149" s="58" t="str">
        <f t="shared" si="6"/>
        <v/>
      </c>
      <c r="G149" s="59"/>
      <c r="H149" s="86"/>
      <c r="I149" s="89"/>
      <c r="J149" s="90"/>
      <c r="K149" s="88" t="str">
        <f>IF(B149="","",IF(OR(G149="",I149="",AND(G149="",I149="")),"Begrünung überprüfen!",IF(OR(H149="",J149="",AND(H149="",J149="")),"Leguminosenanteil überprüfen!",IF(AND(AND(G149="keine Begrünung",H149=0),AND(I149="keine Begrünung",J149=0)),0,IF(OR(AND(G149="",H149&gt;0),AND(I149="",J149&gt;0)),"Begrünung überprüfen!",IF(OR(AND(G149="keine Begrünung",H149&gt;0),AND(I149="keine Begrünung",J149&gt;0)),"Leguminosenanteil überprüfen!",IF(OR(AND(G149="Begrünung ohne Leguminosen",H149&gt;0),AND(I149="Begrünung ohne Leguminosen",J149&gt;0)),"Leguminosenanteil überprüfen!",IF(OR(AND(G149="Begrünung mit Leguminosen",H149&lt;=0),AND(I149="Begrünung mit Leguminosen",J149&lt;=0)),"Leguminosenanteil überprüfen!",IF(OR(G149="Begrünung ohne Leguminosen",I149="Begrünung ohne Leguminosen",G149="Begrünung mit Leguminosen",I149="Begrünung mit Leguminosen"),SUM(INDEX(Begrünung!C:C,MATCH('N-Berechnungsverfahren'!H149,Begrünung!A:A,0)),INDEX(Begrünung!C:C,MATCH('N-Berechnungsverfahren'!J149,Begrünung!A:A,0)),0))))))))))</f>
        <v/>
      </c>
      <c r="L149" s="59"/>
      <c r="M149" s="59"/>
      <c r="N149" s="58" t="str">
        <f t="shared" si="7"/>
        <v/>
      </c>
      <c r="O149" s="59"/>
      <c r="P149" s="89"/>
      <c r="Q149" s="58" t="str">
        <f>IF(B149="","",IF(OR(K149="Begrünung überprüfen!",K149="Leguminosenanteil überprüfen!"),"Begrünung überprüfen!",IF(OR(P149="",O149="",AND(P149="",O149="")),"Bodenbearbeitung auswählen!",IF(AND(J149&lt;50,P149="Walzen/Mulchen mit Leguminosen ab 50 %"),"Leguminosenanteil oder Bodenbearbeitung überprüfen!",IF(AND(J149&gt;=50,P149="Walzen/Mulchen/Mähen"),"Leguminosenanteil oder Bodenbearbeitung überprüfen!",IF(AND(J149&gt;=50,P149="Umbruch mit Leguminosen &lt; 50 %"),"Leguminosenanteil oder Bodenbearbeitung überprüfen!",IF(AND(J149&lt;50,P149="Umbruch mit Leguminosen ab 50 %"),"Leguminosenanteil oder Bodenbearbeitung überprüfen!",IF(AND(H149&lt;50,O149="Walzen/Mulchen mit Leguminosen ab 50 %"),"Leguminosenanteil oder Bodenbearbeitung überprüfen!",IF(AND(H149&gt;=50,O149="Walzen/Mulchen/Mähen"),"Leguminosenanteil oder Bodenbearbeitung überprüfen!",IF(AND(H149&gt;=50,O149="Umbruch mit Leguminosen &lt; 50 %"),"Leguminosenanteil oder Bodenbearbeitung überprüfen!",IF(AND(H149&lt;50,O149="Umbruch mit Leguminosen ab 50 %"),"Leguminosenanteil oder Bodenbearbeitung überprüfen!",SUM(INDEX(Bodenbearbeitung!B:B,MATCH('N-Berechnungsverfahren'!O149,Bodenbearbeitung!A:A,0)),INDEX(Bodenbearbeitung!B:B,MATCH('N-Berechnungsverfahren'!P149,Bodenbearbeitung!A:A,0))))))))))))))</f>
        <v/>
      </c>
      <c r="R149" s="109" t="str">
        <f t="shared" si="8"/>
        <v/>
      </c>
    </row>
    <row r="150" spans="1:18" x14ac:dyDescent="0.25">
      <c r="A150" s="108">
        <v>144</v>
      </c>
      <c r="B150" s="58" t="str">
        <f>IF(Flächenverzeichnis!A155="","",Flächenverzeichnis!A155)</f>
        <v/>
      </c>
      <c r="C150" s="59"/>
      <c r="D150" s="58" t="str">
        <f>IF(B150="","",IF(C150="","Zielertrag auswählen!",IF(C150="Traubenertrag:","Zielertrag auswählen!",INDEX('N-Grundbedarf'!B:B,MATCH(C150,'N-Grundbedarf'!A:A,0)))))</f>
        <v/>
      </c>
      <c r="E150" s="59"/>
      <c r="F150" s="58" t="str">
        <f t="shared" si="6"/>
        <v/>
      </c>
      <c r="G150" s="59"/>
      <c r="H150" s="86"/>
      <c r="I150" s="89"/>
      <c r="J150" s="90"/>
      <c r="K150" s="88" t="str">
        <f>IF(B150="","",IF(OR(G150="",I150="",AND(G150="",I150="")),"Begrünung überprüfen!",IF(OR(H150="",J150="",AND(H150="",J150="")),"Leguminosenanteil überprüfen!",IF(AND(AND(G150="keine Begrünung",H150=0),AND(I150="keine Begrünung",J150=0)),0,IF(OR(AND(G150="",H150&gt;0),AND(I150="",J150&gt;0)),"Begrünung überprüfen!",IF(OR(AND(G150="keine Begrünung",H150&gt;0),AND(I150="keine Begrünung",J150&gt;0)),"Leguminosenanteil überprüfen!",IF(OR(AND(G150="Begrünung ohne Leguminosen",H150&gt;0),AND(I150="Begrünung ohne Leguminosen",J150&gt;0)),"Leguminosenanteil überprüfen!",IF(OR(AND(G150="Begrünung mit Leguminosen",H150&lt;=0),AND(I150="Begrünung mit Leguminosen",J150&lt;=0)),"Leguminosenanteil überprüfen!",IF(OR(G150="Begrünung ohne Leguminosen",I150="Begrünung ohne Leguminosen",G150="Begrünung mit Leguminosen",I150="Begrünung mit Leguminosen"),SUM(INDEX(Begrünung!C:C,MATCH('N-Berechnungsverfahren'!H150,Begrünung!A:A,0)),INDEX(Begrünung!C:C,MATCH('N-Berechnungsverfahren'!J150,Begrünung!A:A,0)),0))))))))))</f>
        <v/>
      </c>
      <c r="L150" s="59"/>
      <c r="M150" s="59"/>
      <c r="N150" s="58" t="str">
        <f t="shared" si="7"/>
        <v/>
      </c>
      <c r="O150" s="59"/>
      <c r="P150" s="89"/>
      <c r="Q150" s="58" t="str">
        <f>IF(B150="","",IF(OR(K150="Begrünung überprüfen!",K150="Leguminosenanteil überprüfen!"),"Begrünung überprüfen!",IF(OR(P150="",O150="",AND(P150="",O150="")),"Bodenbearbeitung auswählen!",IF(AND(J150&lt;50,P150="Walzen/Mulchen mit Leguminosen ab 50 %"),"Leguminosenanteil oder Bodenbearbeitung überprüfen!",IF(AND(J150&gt;=50,P150="Walzen/Mulchen/Mähen"),"Leguminosenanteil oder Bodenbearbeitung überprüfen!",IF(AND(J150&gt;=50,P150="Umbruch mit Leguminosen &lt; 50 %"),"Leguminosenanteil oder Bodenbearbeitung überprüfen!",IF(AND(J150&lt;50,P150="Umbruch mit Leguminosen ab 50 %"),"Leguminosenanteil oder Bodenbearbeitung überprüfen!",IF(AND(H150&lt;50,O150="Walzen/Mulchen mit Leguminosen ab 50 %"),"Leguminosenanteil oder Bodenbearbeitung überprüfen!",IF(AND(H150&gt;=50,O150="Walzen/Mulchen/Mähen"),"Leguminosenanteil oder Bodenbearbeitung überprüfen!",IF(AND(H150&gt;=50,O150="Umbruch mit Leguminosen &lt; 50 %"),"Leguminosenanteil oder Bodenbearbeitung überprüfen!",IF(AND(H150&lt;50,O150="Umbruch mit Leguminosen ab 50 %"),"Leguminosenanteil oder Bodenbearbeitung überprüfen!",SUM(INDEX(Bodenbearbeitung!B:B,MATCH('N-Berechnungsverfahren'!O150,Bodenbearbeitung!A:A,0)),INDEX(Bodenbearbeitung!B:B,MATCH('N-Berechnungsverfahren'!P150,Bodenbearbeitung!A:A,0))))))))))))))</f>
        <v/>
      </c>
      <c r="R150" s="109" t="str">
        <f t="shared" si="8"/>
        <v/>
      </c>
    </row>
    <row r="151" spans="1:18" x14ac:dyDescent="0.25">
      <c r="A151" s="108">
        <v>145</v>
      </c>
      <c r="B151" s="58" t="str">
        <f>IF(Flächenverzeichnis!A156="","",Flächenverzeichnis!A156)</f>
        <v/>
      </c>
      <c r="C151" s="59"/>
      <c r="D151" s="58" t="str">
        <f>IF(B151="","",IF(C151="","Zielertrag auswählen!",IF(C151="Traubenertrag:","Zielertrag auswählen!",INDEX('N-Grundbedarf'!B:B,MATCH(C151,'N-Grundbedarf'!A:A,0)))))</f>
        <v/>
      </c>
      <c r="E151" s="59"/>
      <c r="F151" s="58" t="str">
        <f t="shared" si="6"/>
        <v/>
      </c>
      <c r="G151" s="59"/>
      <c r="H151" s="86"/>
      <c r="I151" s="89"/>
      <c r="J151" s="90"/>
      <c r="K151" s="88" t="str">
        <f>IF(B151="","",IF(OR(G151="",I151="",AND(G151="",I151="")),"Begrünung überprüfen!",IF(OR(H151="",J151="",AND(H151="",J151="")),"Leguminosenanteil überprüfen!",IF(AND(AND(G151="keine Begrünung",H151=0),AND(I151="keine Begrünung",J151=0)),0,IF(OR(AND(G151="",H151&gt;0),AND(I151="",J151&gt;0)),"Begrünung überprüfen!",IF(OR(AND(G151="keine Begrünung",H151&gt;0),AND(I151="keine Begrünung",J151&gt;0)),"Leguminosenanteil überprüfen!",IF(OR(AND(G151="Begrünung ohne Leguminosen",H151&gt;0),AND(I151="Begrünung ohne Leguminosen",J151&gt;0)),"Leguminosenanteil überprüfen!",IF(OR(AND(G151="Begrünung mit Leguminosen",H151&lt;=0),AND(I151="Begrünung mit Leguminosen",J151&lt;=0)),"Leguminosenanteil überprüfen!",IF(OR(G151="Begrünung ohne Leguminosen",I151="Begrünung ohne Leguminosen",G151="Begrünung mit Leguminosen",I151="Begrünung mit Leguminosen"),SUM(INDEX(Begrünung!C:C,MATCH('N-Berechnungsverfahren'!H151,Begrünung!A:A,0)),INDEX(Begrünung!C:C,MATCH('N-Berechnungsverfahren'!J151,Begrünung!A:A,0)),0))))))))))</f>
        <v/>
      </c>
      <c r="L151" s="59"/>
      <c r="M151" s="59"/>
      <c r="N151" s="58" t="str">
        <f t="shared" si="7"/>
        <v/>
      </c>
      <c r="O151" s="59"/>
      <c r="P151" s="89"/>
      <c r="Q151" s="58" t="str">
        <f>IF(B151="","",IF(OR(K151="Begrünung überprüfen!",K151="Leguminosenanteil überprüfen!"),"Begrünung überprüfen!",IF(OR(P151="",O151="",AND(P151="",O151="")),"Bodenbearbeitung auswählen!",IF(AND(J151&lt;50,P151="Walzen/Mulchen mit Leguminosen ab 50 %"),"Leguminosenanteil oder Bodenbearbeitung überprüfen!",IF(AND(J151&gt;=50,P151="Walzen/Mulchen/Mähen"),"Leguminosenanteil oder Bodenbearbeitung überprüfen!",IF(AND(J151&gt;=50,P151="Umbruch mit Leguminosen &lt; 50 %"),"Leguminosenanteil oder Bodenbearbeitung überprüfen!",IF(AND(J151&lt;50,P151="Umbruch mit Leguminosen ab 50 %"),"Leguminosenanteil oder Bodenbearbeitung überprüfen!",IF(AND(H151&lt;50,O151="Walzen/Mulchen mit Leguminosen ab 50 %"),"Leguminosenanteil oder Bodenbearbeitung überprüfen!",IF(AND(H151&gt;=50,O151="Walzen/Mulchen/Mähen"),"Leguminosenanteil oder Bodenbearbeitung überprüfen!",IF(AND(H151&gt;=50,O151="Umbruch mit Leguminosen &lt; 50 %"),"Leguminosenanteil oder Bodenbearbeitung überprüfen!",IF(AND(H151&lt;50,O151="Umbruch mit Leguminosen ab 50 %"),"Leguminosenanteil oder Bodenbearbeitung überprüfen!",SUM(INDEX(Bodenbearbeitung!B:B,MATCH('N-Berechnungsverfahren'!O151,Bodenbearbeitung!A:A,0)),INDEX(Bodenbearbeitung!B:B,MATCH('N-Berechnungsverfahren'!P151,Bodenbearbeitung!A:A,0))))))))))))))</f>
        <v/>
      </c>
      <c r="R151" s="109" t="str">
        <f t="shared" si="8"/>
        <v/>
      </c>
    </row>
    <row r="152" spans="1:18" x14ac:dyDescent="0.25">
      <c r="A152" s="108">
        <v>146</v>
      </c>
      <c r="B152" s="58" t="str">
        <f>IF(Flächenverzeichnis!A157="","",Flächenverzeichnis!A157)</f>
        <v/>
      </c>
      <c r="C152" s="59"/>
      <c r="D152" s="58" t="str">
        <f>IF(B152="","",IF(C152="","Zielertrag auswählen!",IF(C152="Traubenertrag:","Zielertrag auswählen!",INDEX('N-Grundbedarf'!B:B,MATCH(C152,'N-Grundbedarf'!A:A,0)))))</f>
        <v/>
      </c>
      <c r="E152" s="59"/>
      <c r="F152" s="58" t="str">
        <f t="shared" si="6"/>
        <v/>
      </c>
      <c r="G152" s="59"/>
      <c r="H152" s="86"/>
      <c r="I152" s="89"/>
      <c r="J152" s="90"/>
      <c r="K152" s="88" t="str">
        <f>IF(B152="","",IF(OR(G152="",I152="",AND(G152="",I152="")),"Begrünung überprüfen!",IF(OR(H152="",J152="",AND(H152="",J152="")),"Leguminosenanteil überprüfen!",IF(AND(AND(G152="keine Begrünung",H152=0),AND(I152="keine Begrünung",J152=0)),0,IF(OR(AND(G152="",H152&gt;0),AND(I152="",J152&gt;0)),"Begrünung überprüfen!",IF(OR(AND(G152="keine Begrünung",H152&gt;0),AND(I152="keine Begrünung",J152&gt;0)),"Leguminosenanteil überprüfen!",IF(OR(AND(G152="Begrünung ohne Leguminosen",H152&gt;0),AND(I152="Begrünung ohne Leguminosen",J152&gt;0)),"Leguminosenanteil überprüfen!",IF(OR(AND(G152="Begrünung mit Leguminosen",H152&lt;=0),AND(I152="Begrünung mit Leguminosen",J152&lt;=0)),"Leguminosenanteil überprüfen!",IF(OR(G152="Begrünung ohne Leguminosen",I152="Begrünung ohne Leguminosen",G152="Begrünung mit Leguminosen",I152="Begrünung mit Leguminosen"),SUM(INDEX(Begrünung!C:C,MATCH('N-Berechnungsverfahren'!H152,Begrünung!A:A,0)),INDEX(Begrünung!C:C,MATCH('N-Berechnungsverfahren'!J152,Begrünung!A:A,0)),0))))))))))</f>
        <v/>
      </c>
      <c r="L152" s="59"/>
      <c r="M152" s="59"/>
      <c r="N152" s="58" t="str">
        <f t="shared" si="7"/>
        <v/>
      </c>
      <c r="O152" s="59"/>
      <c r="P152" s="89"/>
      <c r="Q152" s="58" t="str">
        <f>IF(B152="","",IF(OR(K152="Begrünung überprüfen!",K152="Leguminosenanteil überprüfen!"),"Begrünung überprüfen!",IF(OR(P152="",O152="",AND(P152="",O152="")),"Bodenbearbeitung auswählen!",IF(AND(J152&lt;50,P152="Walzen/Mulchen mit Leguminosen ab 50 %"),"Leguminosenanteil oder Bodenbearbeitung überprüfen!",IF(AND(J152&gt;=50,P152="Walzen/Mulchen/Mähen"),"Leguminosenanteil oder Bodenbearbeitung überprüfen!",IF(AND(J152&gt;=50,P152="Umbruch mit Leguminosen &lt; 50 %"),"Leguminosenanteil oder Bodenbearbeitung überprüfen!",IF(AND(J152&lt;50,P152="Umbruch mit Leguminosen ab 50 %"),"Leguminosenanteil oder Bodenbearbeitung überprüfen!",IF(AND(H152&lt;50,O152="Walzen/Mulchen mit Leguminosen ab 50 %"),"Leguminosenanteil oder Bodenbearbeitung überprüfen!",IF(AND(H152&gt;=50,O152="Walzen/Mulchen/Mähen"),"Leguminosenanteil oder Bodenbearbeitung überprüfen!",IF(AND(H152&gt;=50,O152="Umbruch mit Leguminosen &lt; 50 %"),"Leguminosenanteil oder Bodenbearbeitung überprüfen!",IF(AND(H152&lt;50,O152="Umbruch mit Leguminosen ab 50 %"),"Leguminosenanteil oder Bodenbearbeitung überprüfen!",SUM(INDEX(Bodenbearbeitung!B:B,MATCH('N-Berechnungsverfahren'!O152,Bodenbearbeitung!A:A,0)),INDEX(Bodenbearbeitung!B:B,MATCH('N-Berechnungsverfahren'!P152,Bodenbearbeitung!A:A,0))))))))))))))</f>
        <v/>
      </c>
      <c r="R152" s="109" t="str">
        <f t="shared" si="8"/>
        <v/>
      </c>
    </row>
    <row r="153" spans="1:18" x14ac:dyDescent="0.25">
      <c r="A153" s="108">
        <v>147</v>
      </c>
      <c r="B153" s="58" t="str">
        <f>IF(Flächenverzeichnis!A158="","",Flächenverzeichnis!A158)</f>
        <v/>
      </c>
      <c r="C153" s="59"/>
      <c r="D153" s="58" t="str">
        <f>IF(B153="","",IF(C153="","Zielertrag auswählen!",IF(C153="Traubenertrag:","Zielertrag auswählen!",INDEX('N-Grundbedarf'!B:B,MATCH(C153,'N-Grundbedarf'!A:A,0)))))</f>
        <v/>
      </c>
      <c r="E153" s="59"/>
      <c r="F153" s="58" t="str">
        <f t="shared" si="6"/>
        <v/>
      </c>
      <c r="G153" s="59"/>
      <c r="H153" s="86"/>
      <c r="I153" s="89"/>
      <c r="J153" s="90"/>
      <c r="K153" s="88" t="str">
        <f>IF(B153="","",IF(OR(G153="",I153="",AND(G153="",I153="")),"Begrünung überprüfen!",IF(OR(H153="",J153="",AND(H153="",J153="")),"Leguminosenanteil überprüfen!",IF(AND(AND(G153="keine Begrünung",H153=0),AND(I153="keine Begrünung",J153=0)),0,IF(OR(AND(G153="",H153&gt;0),AND(I153="",J153&gt;0)),"Begrünung überprüfen!",IF(OR(AND(G153="keine Begrünung",H153&gt;0),AND(I153="keine Begrünung",J153&gt;0)),"Leguminosenanteil überprüfen!",IF(OR(AND(G153="Begrünung ohne Leguminosen",H153&gt;0),AND(I153="Begrünung ohne Leguminosen",J153&gt;0)),"Leguminosenanteil überprüfen!",IF(OR(AND(G153="Begrünung mit Leguminosen",H153&lt;=0),AND(I153="Begrünung mit Leguminosen",J153&lt;=0)),"Leguminosenanteil überprüfen!",IF(OR(G153="Begrünung ohne Leguminosen",I153="Begrünung ohne Leguminosen",G153="Begrünung mit Leguminosen",I153="Begrünung mit Leguminosen"),SUM(INDEX(Begrünung!C:C,MATCH('N-Berechnungsverfahren'!H153,Begrünung!A:A,0)),INDEX(Begrünung!C:C,MATCH('N-Berechnungsverfahren'!J153,Begrünung!A:A,0)),0))))))))))</f>
        <v/>
      </c>
      <c r="L153" s="59"/>
      <c r="M153" s="59"/>
      <c r="N153" s="58" t="str">
        <f t="shared" si="7"/>
        <v/>
      </c>
      <c r="O153" s="59"/>
      <c r="P153" s="89"/>
      <c r="Q153" s="58" t="str">
        <f>IF(B153="","",IF(OR(K153="Begrünung überprüfen!",K153="Leguminosenanteil überprüfen!"),"Begrünung überprüfen!",IF(OR(P153="",O153="",AND(P153="",O153="")),"Bodenbearbeitung auswählen!",IF(AND(J153&lt;50,P153="Walzen/Mulchen mit Leguminosen ab 50 %"),"Leguminosenanteil oder Bodenbearbeitung überprüfen!",IF(AND(J153&gt;=50,P153="Walzen/Mulchen/Mähen"),"Leguminosenanteil oder Bodenbearbeitung überprüfen!",IF(AND(J153&gt;=50,P153="Umbruch mit Leguminosen &lt; 50 %"),"Leguminosenanteil oder Bodenbearbeitung überprüfen!",IF(AND(J153&lt;50,P153="Umbruch mit Leguminosen ab 50 %"),"Leguminosenanteil oder Bodenbearbeitung überprüfen!",IF(AND(H153&lt;50,O153="Walzen/Mulchen mit Leguminosen ab 50 %"),"Leguminosenanteil oder Bodenbearbeitung überprüfen!",IF(AND(H153&gt;=50,O153="Walzen/Mulchen/Mähen"),"Leguminosenanteil oder Bodenbearbeitung überprüfen!",IF(AND(H153&gt;=50,O153="Umbruch mit Leguminosen &lt; 50 %"),"Leguminosenanteil oder Bodenbearbeitung überprüfen!",IF(AND(H153&lt;50,O153="Umbruch mit Leguminosen ab 50 %"),"Leguminosenanteil oder Bodenbearbeitung überprüfen!",SUM(INDEX(Bodenbearbeitung!B:B,MATCH('N-Berechnungsverfahren'!O153,Bodenbearbeitung!A:A,0)),INDEX(Bodenbearbeitung!B:B,MATCH('N-Berechnungsverfahren'!P153,Bodenbearbeitung!A:A,0))))))))))))))</f>
        <v/>
      </c>
      <c r="R153" s="109" t="str">
        <f t="shared" si="8"/>
        <v/>
      </c>
    </row>
    <row r="154" spans="1:18" x14ac:dyDescent="0.25">
      <c r="A154" s="108">
        <v>148</v>
      </c>
      <c r="B154" s="58" t="str">
        <f>IF(Flächenverzeichnis!A159="","",Flächenverzeichnis!A159)</f>
        <v/>
      </c>
      <c r="C154" s="59"/>
      <c r="D154" s="58" t="str">
        <f>IF(B154="","",IF(C154="","Zielertrag auswählen!",IF(C154="Traubenertrag:","Zielertrag auswählen!",INDEX('N-Grundbedarf'!B:B,MATCH(C154,'N-Grundbedarf'!A:A,0)))))</f>
        <v/>
      </c>
      <c r="E154" s="59"/>
      <c r="F154" s="58" t="str">
        <f t="shared" si="6"/>
        <v/>
      </c>
      <c r="G154" s="59"/>
      <c r="H154" s="86"/>
      <c r="I154" s="89"/>
      <c r="J154" s="90"/>
      <c r="K154" s="88" t="str">
        <f>IF(B154="","",IF(OR(G154="",I154="",AND(G154="",I154="")),"Begrünung überprüfen!",IF(OR(H154="",J154="",AND(H154="",J154="")),"Leguminosenanteil überprüfen!",IF(AND(AND(G154="keine Begrünung",H154=0),AND(I154="keine Begrünung",J154=0)),0,IF(OR(AND(G154="",H154&gt;0),AND(I154="",J154&gt;0)),"Begrünung überprüfen!",IF(OR(AND(G154="keine Begrünung",H154&gt;0),AND(I154="keine Begrünung",J154&gt;0)),"Leguminosenanteil überprüfen!",IF(OR(AND(G154="Begrünung ohne Leguminosen",H154&gt;0),AND(I154="Begrünung ohne Leguminosen",J154&gt;0)),"Leguminosenanteil überprüfen!",IF(OR(AND(G154="Begrünung mit Leguminosen",H154&lt;=0),AND(I154="Begrünung mit Leguminosen",J154&lt;=0)),"Leguminosenanteil überprüfen!",IF(OR(G154="Begrünung ohne Leguminosen",I154="Begrünung ohne Leguminosen",G154="Begrünung mit Leguminosen",I154="Begrünung mit Leguminosen"),SUM(INDEX(Begrünung!C:C,MATCH('N-Berechnungsverfahren'!H154,Begrünung!A:A,0)),INDEX(Begrünung!C:C,MATCH('N-Berechnungsverfahren'!J154,Begrünung!A:A,0)),0))))))))))</f>
        <v/>
      </c>
      <c r="L154" s="59"/>
      <c r="M154" s="59"/>
      <c r="N154" s="58" t="str">
        <f t="shared" si="7"/>
        <v/>
      </c>
      <c r="O154" s="59"/>
      <c r="P154" s="89"/>
      <c r="Q154" s="58" t="str">
        <f>IF(B154="","",IF(OR(K154="Begrünung überprüfen!",K154="Leguminosenanteil überprüfen!"),"Begrünung überprüfen!",IF(OR(P154="",O154="",AND(P154="",O154="")),"Bodenbearbeitung auswählen!",IF(AND(J154&lt;50,P154="Walzen/Mulchen mit Leguminosen ab 50 %"),"Leguminosenanteil oder Bodenbearbeitung überprüfen!",IF(AND(J154&gt;=50,P154="Walzen/Mulchen/Mähen"),"Leguminosenanteil oder Bodenbearbeitung überprüfen!",IF(AND(J154&gt;=50,P154="Umbruch mit Leguminosen &lt; 50 %"),"Leguminosenanteil oder Bodenbearbeitung überprüfen!",IF(AND(J154&lt;50,P154="Umbruch mit Leguminosen ab 50 %"),"Leguminosenanteil oder Bodenbearbeitung überprüfen!",IF(AND(H154&lt;50,O154="Walzen/Mulchen mit Leguminosen ab 50 %"),"Leguminosenanteil oder Bodenbearbeitung überprüfen!",IF(AND(H154&gt;=50,O154="Walzen/Mulchen/Mähen"),"Leguminosenanteil oder Bodenbearbeitung überprüfen!",IF(AND(H154&gt;=50,O154="Umbruch mit Leguminosen &lt; 50 %"),"Leguminosenanteil oder Bodenbearbeitung überprüfen!",IF(AND(H154&lt;50,O154="Umbruch mit Leguminosen ab 50 %"),"Leguminosenanteil oder Bodenbearbeitung überprüfen!",SUM(INDEX(Bodenbearbeitung!B:B,MATCH('N-Berechnungsverfahren'!O154,Bodenbearbeitung!A:A,0)),INDEX(Bodenbearbeitung!B:B,MATCH('N-Berechnungsverfahren'!P154,Bodenbearbeitung!A:A,0))))))))))))))</f>
        <v/>
      </c>
      <c r="R154" s="109" t="str">
        <f t="shared" si="8"/>
        <v/>
      </c>
    </row>
    <row r="155" spans="1:18" x14ac:dyDescent="0.25">
      <c r="A155" s="108">
        <v>149</v>
      </c>
      <c r="B155" s="58" t="str">
        <f>IF(Flächenverzeichnis!A160="","",Flächenverzeichnis!A160)</f>
        <v/>
      </c>
      <c r="C155" s="59"/>
      <c r="D155" s="58" t="str">
        <f>IF(B155="","",IF(C155="","Zielertrag auswählen!",IF(C155="Traubenertrag:","Zielertrag auswählen!",INDEX('N-Grundbedarf'!B:B,MATCH(C155,'N-Grundbedarf'!A:A,0)))))</f>
        <v/>
      </c>
      <c r="E155" s="59"/>
      <c r="F155" s="58" t="str">
        <f t="shared" si="6"/>
        <v/>
      </c>
      <c r="G155" s="59"/>
      <c r="H155" s="86"/>
      <c r="I155" s="89"/>
      <c r="J155" s="90"/>
      <c r="K155" s="88" t="str">
        <f>IF(B155="","",IF(OR(G155="",I155="",AND(G155="",I155="")),"Begrünung überprüfen!",IF(OR(H155="",J155="",AND(H155="",J155="")),"Leguminosenanteil überprüfen!",IF(AND(AND(G155="keine Begrünung",H155=0),AND(I155="keine Begrünung",J155=0)),0,IF(OR(AND(G155="",H155&gt;0),AND(I155="",J155&gt;0)),"Begrünung überprüfen!",IF(OR(AND(G155="keine Begrünung",H155&gt;0),AND(I155="keine Begrünung",J155&gt;0)),"Leguminosenanteil überprüfen!",IF(OR(AND(G155="Begrünung ohne Leguminosen",H155&gt;0),AND(I155="Begrünung ohne Leguminosen",J155&gt;0)),"Leguminosenanteil überprüfen!",IF(OR(AND(G155="Begrünung mit Leguminosen",H155&lt;=0),AND(I155="Begrünung mit Leguminosen",J155&lt;=0)),"Leguminosenanteil überprüfen!",IF(OR(G155="Begrünung ohne Leguminosen",I155="Begrünung ohne Leguminosen",G155="Begrünung mit Leguminosen",I155="Begrünung mit Leguminosen"),SUM(INDEX(Begrünung!C:C,MATCH('N-Berechnungsverfahren'!H155,Begrünung!A:A,0)),INDEX(Begrünung!C:C,MATCH('N-Berechnungsverfahren'!J155,Begrünung!A:A,0)),0))))))))))</f>
        <v/>
      </c>
      <c r="L155" s="59"/>
      <c r="M155" s="59"/>
      <c r="N155" s="58" t="str">
        <f t="shared" si="7"/>
        <v/>
      </c>
      <c r="O155" s="59"/>
      <c r="P155" s="89"/>
      <c r="Q155" s="58" t="str">
        <f>IF(B155="","",IF(OR(K155="Begrünung überprüfen!",K155="Leguminosenanteil überprüfen!"),"Begrünung überprüfen!",IF(OR(P155="",O155="",AND(P155="",O155="")),"Bodenbearbeitung auswählen!",IF(AND(J155&lt;50,P155="Walzen/Mulchen mit Leguminosen ab 50 %"),"Leguminosenanteil oder Bodenbearbeitung überprüfen!",IF(AND(J155&gt;=50,P155="Walzen/Mulchen/Mähen"),"Leguminosenanteil oder Bodenbearbeitung überprüfen!",IF(AND(J155&gt;=50,P155="Umbruch mit Leguminosen &lt; 50 %"),"Leguminosenanteil oder Bodenbearbeitung überprüfen!",IF(AND(J155&lt;50,P155="Umbruch mit Leguminosen ab 50 %"),"Leguminosenanteil oder Bodenbearbeitung überprüfen!",IF(AND(H155&lt;50,O155="Walzen/Mulchen mit Leguminosen ab 50 %"),"Leguminosenanteil oder Bodenbearbeitung überprüfen!",IF(AND(H155&gt;=50,O155="Walzen/Mulchen/Mähen"),"Leguminosenanteil oder Bodenbearbeitung überprüfen!",IF(AND(H155&gt;=50,O155="Umbruch mit Leguminosen &lt; 50 %"),"Leguminosenanteil oder Bodenbearbeitung überprüfen!",IF(AND(H155&lt;50,O155="Umbruch mit Leguminosen ab 50 %"),"Leguminosenanteil oder Bodenbearbeitung überprüfen!",SUM(INDEX(Bodenbearbeitung!B:B,MATCH('N-Berechnungsverfahren'!O155,Bodenbearbeitung!A:A,0)),INDEX(Bodenbearbeitung!B:B,MATCH('N-Berechnungsverfahren'!P155,Bodenbearbeitung!A:A,0))))))))))))))</f>
        <v/>
      </c>
      <c r="R155" s="109" t="str">
        <f t="shared" si="8"/>
        <v/>
      </c>
    </row>
    <row r="156" spans="1:18" x14ac:dyDescent="0.25">
      <c r="A156" s="108">
        <v>150</v>
      </c>
      <c r="B156" s="58" t="str">
        <f>IF(Flächenverzeichnis!A161="","",Flächenverzeichnis!A161)</f>
        <v/>
      </c>
      <c r="C156" s="59"/>
      <c r="D156" s="58" t="str">
        <f>IF(B156="","",IF(C156="","Zielertrag auswählen!",IF(C156="Traubenertrag:","Zielertrag auswählen!",INDEX('N-Grundbedarf'!B:B,MATCH(C156,'N-Grundbedarf'!A:A,0)))))</f>
        <v/>
      </c>
      <c r="E156" s="59"/>
      <c r="F156" s="58" t="str">
        <f t="shared" si="6"/>
        <v/>
      </c>
      <c r="G156" s="59"/>
      <c r="H156" s="86"/>
      <c r="I156" s="89"/>
      <c r="J156" s="90"/>
      <c r="K156" s="88" t="str">
        <f>IF(B156="","",IF(OR(G156="",I156="",AND(G156="",I156="")),"Begrünung überprüfen!",IF(OR(H156="",J156="",AND(H156="",J156="")),"Leguminosenanteil überprüfen!",IF(AND(AND(G156="keine Begrünung",H156=0),AND(I156="keine Begrünung",J156=0)),0,IF(OR(AND(G156="",H156&gt;0),AND(I156="",J156&gt;0)),"Begrünung überprüfen!",IF(OR(AND(G156="keine Begrünung",H156&gt;0),AND(I156="keine Begrünung",J156&gt;0)),"Leguminosenanteil überprüfen!",IF(OR(AND(G156="Begrünung ohne Leguminosen",H156&gt;0),AND(I156="Begrünung ohne Leguminosen",J156&gt;0)),"Leguminosenanteil überprüfen!",IF(OR(AND(G156="Begrünung mit Leguminosen",H156&lt;=0),AND(I156="Begrünung mit Leguminosen",J156&lt;=0)),"Leguminosenanteil überprüfen!",IF(OR(G156="Begrünung ohne Leguminosen",I156="Begrünung ohne Leguminosen",G156="Begrünung mit Leguminosen",I156="Begrünung mit Leguminosen"),SUM(INDEX(Begrünung!C:C,MATCH('N-Berechnungsverfahren'!H156,Begrünung!A:A,0)),INDEX(Begrünung!C:C,MATCH('N-Berechnungsverfahren'!J156,Begrünung!A:A,0)),0))))))))))</f>
        <v/>
      </c>
      <c r="L156" s="59"/>
      <c r="M156" s="59"/>
      <c r="N156" s="58" t="str">
        <f t="shared" si="7"/>
        <v/>
      </c>
      <c r="O156" s="59"/>
      <c r="P156" s="89"/>
      <c r="Q156" s="58" t="str">
        <f>IF(B156="","",IF(OR(K156="Begrünung überprüfen!",K156="Leguminosenanteil überprüfen!"),"Begrünung überprüfen!",IF(OR(P156="",O156="",AND(P156="",O156="")),"Bodenbearbeitung auswählen!",IF(AND(J156&lt;50,P156="Walzen/Mulchen mit Leguminosen ab 50 %"),"Leguminosenanteil oder Bodenbearbeitung überprüfen!",IF(AND(J156&gt;=50,P156="Walzen/Mulchen/Mähen"),"Leguminosenanteil oder Bodenbearbeitung überprüfen!",IF(AND(J156&gt;=50,P156="Umbruch mit Leguminosen &lt; 50 %"),"Leguminosenanteil oder Bodenbearbeitung überprüfen!",IF(AND(J156&lt;50,P156="Umbruch mit Leguminosen ab 50 %"),"Leguminosenanteil oder Bodenbearbeitung überprüfen!",IF(AND(H156&lt;50,O156="Walzen/Mulchen mit Leguminosen ab 50 %"),"Leguminosenanteil oder Bodenbearbeitung überprüfen!",IF(AND(H156&gt;=50,O156="Walzen/Mulchen/Mähen"),"Leguminosenanteil oder Bodenbearbeitung überprüfen!",IF(AND(H156&gt;=50,O156="Umbruch mit Leguminosen &lt; 50 %"),"Leguminosenanteil oder Bodenbearbeitung überprüfen!",IF(AND(H156&lt;50,O156="Umbruch mit Leguminosen ab 50 %"),"Leguminosenanteil oder Bodenbearbeitung überprüfen!",SUM(INDEX(Bodenbearbeitung!B:B,MATCH('N-Berechnungsverfahren'!O156,Bodenbearbeitung!A:A,0)),INDEX(Bodenbearbeitung!B:B,MATCH('N-Berechnungsverfahren'!P156,Bodenbearbeitung!A:A,0))))))))))))))</f>
        <v/>
      </c>
      <c r="R156" s="109" t="str">
        <f t="shared" si="8"/>
        <v/>
      </c>
    </row>
    <row r="157" spans="1:18" x14ac:dyDescent="0.25">
      <c r="A157" s="108">
        <v>151</v>
      </c>
      <c r="B157" s="58" t="str">
        <f>IF(Flächenverzeichnis!A162="","",Flächenverzeichnis!A162)</f>
        <v/>
      </c>
      <c r="C157" s="59"/>
      <c r="D157" s="58" t="str">
        <f>IF(B157="","",IF(C157="","Zielertrag auswählen!",IF(C157="Traubenertrag:","Zielertrag auswählen!",INDEX('N-Grundbedarf'!B:B,MATCH(C157,'N-Grundbedarf'!A:A,0)))))</f>
        <v/>
      </c>
      <c r="E157" s="59"/>
      <c r="F157" s="58" t="str">
        <f t="shared" si="6"/>
        <v/>
      </c>
      <c r="G157" s="59"/>
      <c r="H157" s="86"/>
      <c r="I157" s="89"/>
      <c r="J157" s="90"/>
      <c r="K157" s="88" t="str">
        <f>IF(B157="","",IF(OR(G157="",I157="",AND(G157="",I157="")),"Begrünung überprüfen!",IF(OR(H157="",J157="",AND(H157="",J157="")),"Leguminosenanteil überprüfen!",IF(AND(AND(G157="keine Begrünung",H157=0),AND(I157="keine Begrünung",J157=0)),0,IF(OR(AND(G157="",H157&gt;0),AND(I157="",J157&gt;0)),"Begrünung überprüfen!",IF(OR(AND(G157="keine Begrünung",H157&gt;0),AND(I157="keine Begrünung",J157&gt;0)),"Leguminosenanteil überprüfen!",IF(OR(AND(G157="Begrünung ohne Leguminosen",H157&gt;0),AND(I157="Begrünung ohne Leguminosen",J157&gt;0)),"Leguminosenanteil überprüfen!",IF(OR(AND(G157="Begrünung mit Leguminosen",H157&lt;=0),AND(I157="Begrünung mit Leguminosen",J157&lt;=0)),"Leguminosenanteil überprüfen!",IF(OR(G157="Begrünung ohne Leguminosen",I157="Begrünung ohne Leguminosen",G157="Begrünung mit Leguminosen",I157="Begrünung mit Leguminosen"),SUM(INDEX(Begrünung!C:C,MATCH('N-Berechnungsverfahren'!H157,Begrünung!A:A,0)),INDEX(Begrünung!C:C,MATCH('N-Berechnungsverfahren'!J157,Begrünung!A:A,0)),0))))))))))</f>
        <v/>
      </c>
      <c r="L157" s="59"/>
      <c r="M157" s="59"/>
      <c r="N157" s="58" t="str">
        <f t="shared" si="7"/>
        <v/>
      </c>
      <c r="O157" s="59"/>
      <c r="P157" s="89"/>
      <c r="Q157" s="58" t="str">
        <f>IF(B157="","",IF(OR(K157="Begrünung überprüfen!",K157="Leguminosenanteil überprüfen!"),"Begrünung überprüfen!",IF(OR(P157="",O157="",AND(P157="",O157="")),"Bodenbearbeitung auswählen!",IF(AND(J157&lt;50,P157="Walzen/Mulchen mit Leguminosen ab 50 %"),"Leguminosenanteil oder Bodenbearbeitung überprüfen!",IF(AND(J157&gt;=50,P157="Walzen/Mulchen/Mähen"),"Leguminosenanteil oder Bodenbearbeitung überprüfen!",IF(AND(J157&gt;=50,P157="Umbruch mit Leguminosen &lt; 50 %"),"Leguminosenanteil oder Bodenbearbeitung überprüfen!",IF(AND(J157&lt;50,P157="Umbruch mit Leguminosen ab 50 %"),"Leguminosenanteil oder Bodenbearbeitung überprüfen!",IF(AND(H157&lt;50,O157="Walzen/Mulchen mit Leguminosen ab 50 %"),"Leguminosenanteil oder Bodenbearbeitung überprüfen!",IF(AND(H157&gt;=50,O157="Walzen/Mulchen/Mähen"),"Leguminosenanteil oder Bodenbearbeitung überprüfen!",IF(AND(H157&gt;=50,O157="Umbruch mit Leguminosen &lt; 50 %"),"Leguminosenanteil oder Bodenbearbeitung überprüfen!",IF(AND(H157&lt;50,O157="Umbruch mit Leguminosen ab 50 %"),"Leguminosenanteil oder Bodenbearbeitung überprüfen!",SUM(INDEX(Bodenbearbeitung!B:B,MATCH('N-Berechnungsverfahren'!O157,Bodenbearbeitung!A:A,0)),INDEX(Bodenbearbeitung!B:B,MATCH('N-Berechnungsverfahren'!P157,Bodenbearbeitung!A:A,0))))))))))))))</f>
        <v/>
      </c>
      <c r="R157" s="109" t="str">
        <f t="shared" si="8"/>
        <v/>
      </c>
    </row>
    <row r="158" spans="1:18" x14ac:dyDescent="0.25">
      <c r="A158" s="108">
        <v>152</v>
      </c>
      <c r="B158" s="58" t="str">
        <f>IF(Flächenverzeichnis!A163="","",Flächenverzeichnis!A163)</f>
        <v/>
      </c>
      <c r="C158" s="59"/>
      <c r="D158" s="58" t="str">
        <f>IF(B158="","",IF(C158="","Zielertrag auswählen!",IF(C158="Traubenertrag:","Zielertrag auswählen!",INDEX('N-Grundbedarf'!B:B,MATCH(C158,'N-Grundbedarf'!A:A,0)))))</f>
        <v/>
      </c>
      <c r="E158" s="59"/>
      <c r="F158" s="58" t="str">
        <f t="shared" si="6"/>
        <v/>
      </c>
      <c r="G158" s="59"/>
      <c r="H158" s="86"/>
      <c r="I158" s="89"/>
      <c r="J158" s="90"/>
      <c r="K158" s="88" t="str">
        <f>IF(B158="","",IF(OR(G158="",I158="",AND(G158="",I158="")),"Begrünung überprüfen!",IF(OR(H158="",J158="",AND(H158="",J158="")),"Leguminosenanteil überprüfen!",IF(AND(AND(G158="keine Begrünung",H158=0),AND(I158="keine Begrünung",J158=0)),0,IF(OR(AND(G158="",H158&gt;0),AND(I158="",J158&gt;0)),"Begrünung überprüfen!",IF(OR(AND(G158="keine Begrünung",H158&gt;0),AND(I158="keine Begrünung",J158&gt;0)),"Leguminosenanteil überprüfen!",IF(OR(AND(G158="Begrünung ohne Leguminosen",H158&gt;0),AND(I158="Begrünung ohne Leguminosen",J158&gt;0)),"Leguminosenanteil überprüfen!",IF(OR(AND(G158="Begrünung mit Leguminosen",H158&lt;=0),AND(I158="Begrünung mit Leguminosen",J158&lt;=0)),"Leguminosenanteil überprüfen!",IF(OR(G158="Begrünung ohne Leguminosen",I158="Begrünung ohne Leguminosen",G158="Begrünung mit Leguminosen",I158="Begrünung mit Leguminosen"),SUM(INDEX(Begrünung!C:C,MATCH('N-Berechnungsverfahren'!H158,Begrünung!A:A,0)),INDEX(Begrünung!C:C,MATCH('N-Berechnungsverfahren'!J158,Begrünung!A:A,0)),0))))))))))</f>
        <v/>
      </c>
      <c r="L158" s="59"/>
      <c r="M158" s="59"/>
      <c r="N158" s="58" t="str">
        <f t="shared" si="7"/>
        <v/>
      </c>
      <c r="O158" s="59"/>
      <c r="P158" s="89"/>
      <c r="Q158" s="58" t="str">
        <f>IF(B158="","",IF(OR(K158="Begrünung überprüfen!",K158="Leguminosenanteil überprüfen!"),"Begrünung überprüfen!",IF(OR(P158="",O158="",AND(P158="",O158="")),"Bodenbearbeitung auswählen!",IF(AND(J158&lt;50,P158="Walzen/Mulchen mit Leguminosen ab 50 %"),"Leguminosenanteil oder Bodenbearbeitung überprüfen!",IF(AND(J158&gt;=50,P158="Walzen/Mulchen/Mähen"),"Leguminosenanteil oder Bodenbearbeitung überprüfen!",IF(AND(J158&gt;=50,P158="Umbruch mit Leguminosen &lt; 50 %"),"Leguminosenanteil oder Bodenbearbeitung überprüfen!",IF(AND(J158&lt;50,P158="Umbruch mit Leguminosen ab 50 %"),"Leguminosenanteil oder Bodenbearbeitung überprüfen!",IF(AND(H158&lt;50,O158="Walzen/Mulchen mit Leguminosen ab 50 %"),"Leguminosenanteil oder Bodenbearbeitung überprüfen!",IF(AND(H158&gt;=50,O158="Walzen/Mulchen/Mähen"),"Leguminosenanteil oder Bodenbearbeitung überprüfen!",IF(AND(H158&gt;=50,O158="Umbruch mit Leguminosen &lt; 50 %"),"Leguminosenanteil oder Bodenbearbeitung überprüfen!",IF(AND(H158&lt;50,O158="Umbruch mit Leguminosen ab 50 %"),"Leguminosenanteil oder Bodenbearbeitung überprüfen!",SUM(INDEX(Bodenbearbeitung!B:B,MATCH('N-Berechnungsverfahren'!O158,Bodenbearbeitung!A:A,0)),INDEX(Bodenbearbeitung!B:B,MATCH('N-Berechnungsverfahren'!P158,Bodenbearbeitung!A:A,0))))))))))))))</f>
        <v/>
      </c>
      <c r="R158" s="109" t="str">
        <f t="shared" si="8"/>
        <v/>
      </c>
    </row>
    <row r="159" spans="1:18" x14ac:dyDescent="0.25">
      <c r="A159" s="108">
        <v>153</v>
      </c>
      <c r="B159" s="58" t="str">
        <f>IF(Flächenverzeichnis!A164="","",Flächenverzeichnis!A164)</f>
        <v/>
      </c>
      <c r="C159" s="59"/>
      <c r="D159" s="58" t="str">
        <f>IF(B159="","",IF(C159="","Zielertrag auswählen!",IF(C159="Traubenertrag:","Zielertrag auswählen!",INDEX('N-Grundbedarf'!B:B,MATCH(C159,'N-Grundbedarf'!A:A,0)))))</f>
        <v/>
      </c>
      <c r="E159" s="59"/>
      <c r="F159" s="58" t="str">
        <f t="shared" si="6"/>
        <v/>
      </c>
      <c r="G159" s="59"/>
      <c r="H159" s="86"/>
      <c r="I159" s="89"/>
      <c r="J159" s="90"/>
      <c r="K159" s="88" t="str">
        <f>IF(B159="","",IF(OR(G159="",I159="",AND(G159="",I159="")),"Begrünung überprüfen!",IF(OR(H159="",J159="",AND(H159="",J159="")),"Leguminosenanteil überprüfen!",IF(AND(AND(G159="keine Begrünung",H159=0),AND(I159="keine Begrünung",J159=0)),0,IF(OR(AND(G159="",H159&gt;0),AND(I159="",J159&gt;0)),"Begrünung überprüfen!",IF(OR(AND(G159="keine Begrünung",H159&gt;0),AND(I159="keine Begrünung",J159&gt;0)),"Leguminosenanteil überprüfen!",IF(OR(AND(G159="Begrünung ohne Leguminosen",H159&gt;0),AND(I159="Begrünung ohne Leguminosen",J159&gt;0)),"Leguminosenanteil überprüfen!",IF(OR(AND(G159="Begrünung mit Leguminosen",H159&lt;=0),AND(I159="Begrünung mit Leguminosen",J159&lt;=0)),"Leguminosenanteil überprüfen!",IF(OR(G159="Begrünung ohne Leguminosen",I159="Begrünung ohne Leguminosen",G159="Begrünung mit Leguminosen",I159="Begrünung mit Leguminosen"),SUM(INDEX(Begrünung!C:C,MATCH('N-Berechnungsverfahren'!H159,Begrünung!A:A,0)),INDEX(Begrünung!C:C,MATCH('N-Berechnungsverfahren'!J159,Begrünung!A:A,0)),0))))))))))</f>
        <v/>
      </c>
      <c r="L159" s="59"/>
      <c r="M159" s="59"/>
      <c r="N159" s="58" t="str">
        <f t="shared" si="7"/>
        <v/>
      </c>
      <c r="O159" s="59"/>
      <c r="P159" s="89"/>
      <c r="Q159" s="58" t="str">
        <f>IF(B159="","",IF(OR(K159="Begrünung überprüfen!",K159="Leguminosenanteil überprüfen!"),"Begrünung überprüfen!",IF(OR(P159="",O159="",AND(P159="",O159="")),"Bodenbearbeitung auswählen!",IF(AND(J159&lt;50,P159="Walzen/Mulchen mit Leguminosen ab 50 %"),"Leguminosenanteil oder Bodenbearbeitung überprüfen!",IF(AND(J159&gt;=50,P159="Walzen/Mulchen/Mähen"),"Leguminosenanteil oder Bodenbearbeitung überprüfen!",IF(AND(J159&gt;=50,P159="Umbruch mit Leguminosen &lt; 50 %"),"Leguminosenanteil oder Bodenbearbeitung überprüfen!",IF(AND(J159&lt;50,P159="Umbruch mit Leguminosen ab 50 %"),"Leguminosenanteil oder Bodenbearbeitung überprüfen!",IF(AND(H159&lt;50,O159="Walzen/Mulchen mit Leguminosen ab 50 %"),"Leguminosenanteil oder Bodenbearbeitung überprüfen!",IF(AND(H159&gt;=50,O159="Walzen/Mulchen/Mähen"),"Leguminosenanteil oder Bodenbearbeitung überprüfen!",IF(AND(H159&gt;=50,O159="Umbruch mit Leguminosen &lt; 50 %"),"Leguminosenanteil oder Bodenbearbeitung überprüfen!",IF(AND(H159&lt;50,O159="Umbruch mit Leguminosen ab 50 %"),"Leguminosenanteil oder Bodenbearbeitung überprüfen!",SUM(INDEX(Bodenbearbeitung!B:B,MATCH('N-Berechnungsverfahren'!O159,Bodenbearbeitung!A:A,0)),INDEX(Bodenbearbeitung!B:B,MATCH('N-Berechnungsverfahren'!P159,Bodenbearbeitung!A:A,0))))))))))))))</f>
        <v/>
      </c>
      <c r="R159" s="109" t="str">
        <f t="shared" si="8"/>
        <v/>
      </c>
    </row>
    <row r="160" spans="1:18" x14ac:dyDescent="0.25">
      <c r="A160" s="108">
        <v>154</v>
      </c>
      <c r="B160" s="58" t="str">
        <f>IF(Flächenverzeichnis!A165="","",Flächenverzeichnis!A165)</f>
        <v/>
      </c>
      <c r="C160" s="59"/>
      <c r="D160" s="58" t="str">
        <f>IF(B160="","",IF(C160="","Zielertrag auswählen!",IF(C160="Traubenertrag:","Zielertrag auswählen!",INDEX('N-Grundbedarf'!B:B,MATCH(C160,'N-Grundbedarf'!A:A,0)))))</f>
        <v/>
      </c>
      <c r="E160" s="59"/>
      <c r="F160" s="58" t="str">
        <f t="shared" si="6"/>
        <v/>
      </c>
      <c r="G160" s="59"/>
      <c r="H160" s="86"/>
      <c r="I160" s="89"/>
      <c r="J160" s="90"/>
      <c r="K160" s="88" t="str">
        <f>IF(B160="","",IF(OR(G160="",I160="",AND(G160="",I160="")),"Begrünung überprüfen!",IF(OR(H160="",J160="",AND(H160="",J160="")),"Leguminosenanteil überprüfen!",IF(AND(AND(G160="keine Begrünung",H160=0),AND(I160="keine Begrünung",J160=0)),0,IF(OR(AND(G160="",H160&gt;0),AND(I160="",J160&gt;0)),"Begrünung überprüfen!",IF(OR(AND(G160="keine Begrünung",H160&gt;0),AND(I160="keine Begrünung",J160&gt;0)),"Leguminosenanteil überprüfen!",IF(OR(AND(G160="Begrünung ohne Leguminosen",H160&gt;0),AND(I160="Begrünung ohne Leguminosen",J160&gt;0)),"Leguminosenanteil überprüfen!",IF(OR(AND(G160="Begrünung mit Leguminosen",H160&lt;=0),AND(I160="Begrünung mit Leguminosen",J160&lt;=0)),"Leguminosenanteil überprüfen!",IF(OR(G160="Begrünung ohne Leguminosen",I160="Begrünung ohne Leguminosen",G160="Begrünung mit Leguminosen",I160="Begrünung mit Leguminosen"),SUM(INDEX(Begrünung!C:C,MATCH('N-Berechnungsverfahren'!H160,Begrünung!A:A,0)),INDEX(Begrünung!C:C,MATCH('N-Berechnungsverfahren'!J160,Begrünung!A:A,0)),0))))))))))</f>
        <v/>
      </c>
      <c r="L160" s="59"/>
      <c r="M160" s="59"/>
      <c r="N160" s="58" t="str">
        <f t="shared" si="7"/>
        <v/>
      </c>
      <c r="O160" s="59"/>
      <c r="P160" s="89"/>
      <c r="Q160" s="58" t="str">
        <f>IF(B160="","",IF(OR(K160="Begrünung überprüfen!",K160="Leguminosenanteil überprüfen!"),"Begrünung überprüfen!",IF(OR(P160="",O160="",AND(P160="",O160="")),"Bodenbearbeitung auswählen!",IF(AND(J160&lt;50,P160="Walzen/Mulchen mit Leguminosen ab 50 %"),"Leguminosenanteil oder Bodenbearbeitung überprüfen!",IF(AND(J160&gt;=50,P160="Walzen/Mulchen/Mähen"),"Leguminosenanteil oder Bodenbearbeitung überprüfen!",IF(AND(J160&gt;=50,P160="Umbruch mit Leguminosen &lt; 50 %"),"Leguminosenanteil oder Bodenbearbeitung überprüfen!",IF(AND(J160&lt;50,P160="Umbruch mit Leguminosen ab 50 %"),"Leguminosenanteil oder Bodenbearbeitung überprüfen!",IF(AND(H160&lt;50,O160="Walzen/Mulchen mit Leguminosen ab 50 %"),"Leguminosenanteil oder Bodenbearbeitung überprüfen!",IF(AND(H160&gt;=50,O160="Walzen/Mulchen/Mähen"),"Leguminosenanteil oder Bodenbearbeitung überprüfen!",IF(AND(H160&gt;=50,O160="Umbruch mit Leguminosen &lt; 50 %"),"Leguminosenanteil oder Bodenbearbeitung überprüfen!",IF(AND(H160&lt;50,O160="Umbruch mit Leguminosen ab 50 %"),"Leguminosenanteil oder Bodenbearbeitung überprüfen!",SUM(INDEX(Bodenbearbeitung!B:B,MATCH('N-Berechnungsverfahren'!O160,Bodenbearbeitung!A:A,0)),INDEX(Bodenbearbeitung!B:B,MATCH('N-Berechnungsverfahren'!P160,Bodenbearbeitung!A:A,0))))))))))))))</f>
        <v/>
      </c>
      <c r="R160" s="109" t="str">
        <f t="shared" si="8"/>
        <v/>
      </c>
    </row>
    <row r="161" spans="1:18" x14ac:dyDescent="0.25">
      <c r="A161" s="108">
        <v>155</v>
      </c>
      <c r="B161" s="58" t="str">
        <f>IF(Flächenverzeichnis!A166="","",Flächenverzeichnis!A166)</f>
        <v/>
      </c>
      <c r="C161" s="59"/>
      <c r="D161" s="58" t="str">
        <f>IF(B161="","",IF(C161="","Zielertrag auswählen!",IF(C161="Traubenertrag:","Zielertrag auswählen!",INDEX('N-Grundbedarf'!B:B,MATCH(C161,'N-Grundbedarf'!A:A,0)))))</f>
        <v/>
      </c>
      <c r="E161" s="59"/>
      <c r="F161" s="58" t="str">
        <f t="shared" si="6"/>
        <v/>
      </c>
      <c r="G161" s="59"/>
      <c r="H161" s="86"/>
      <c r="I161" s="89"/>
      <c r="J161" s="90"/>
      <c r="K161" s="88" t="str">
        <f>IF(B161="","",IF(OR(G161="",I161="",AND(G161="",I161="")),"Begrünung überprüfen!",IF(OR(H161="",J161="",AND(H161="",J161="")),"Leguminosenanteil überprüfen!",IF(AND(AND(G161="keine Begrünung",H161=0),AND(I161="keine Begrünung",J161=0)),0,IF(OR(AND(G161="",H161&gt;0),AND(I161="",J161&gt;0)),"Begrünung überprüfen!",IF(OR(AND(G161="keine Begrünung",H161&gt;0),AND(I161="keine Begrünung",J161&gt;0)),"Leguminosenanteil überprüfen!",IF(OR(AND(G161="Begrünung ohne Leguminosen",H161&gt;0),AND(I161="Begrünung ohne Leguminosen",J161&gt;0)),"Leguminosenanteil überprüfen!",IF(OR(AND(G161="Begrünung mit Leguminosen",H161&lt;=0),AND(I161="Begrünung mit Leguminosen",J161&lt;=0)),"Leguminosenanteil überprüfen!",IF(OR(G161="Begrünung ohne Leguminosen",I161="Begrünung ohne Leguminosen",G161="Begrünung mit Leguminosen",I161="Begrünung mit Leguminosen"),SUM(INDEX(Begrünung!C:C,MATCH('N-Berechnungsverfahren'!H161,Begrünung!A:A,0)),INDEX(Begrünung!C:C,MATCH('N-Berechnungsverfahren'!J161,Begrünung!A:A,0)),0))))))))))</f>
        <v/>
      </c>
      <c r="L161" s="59"/>
      <c r="M161" s="59"/>
      <c r="N161" s="58" t="str">
        <f t="shared" si="7"/>
        <v/>
      </c>
      <c r="O161" s="59"/>
      <c r="P161" s="89"/>
      <c r="Q161" s="58" t="str">
        <f>IF(B161="","",IF(OR(K161="Begrünung überprüfen!",K161="Leguminosenanteil überprüfen!"),"Begrünung überprüfen!",IF(OR(P161="",O161="",AND(P161="",O161="")),"Bodenbearbeitung auswählen!",IF(AND(J161&lt;50,P161="Walzen/Mulchen mit Leguminosen ab 50 %"),"Leguminosenanteil oder Bodenbearbeitung überprüfen!",IF(AND(J161&gt;=50,P161="Walzen/Mulchen/Mähen"),"Leguminosenanteil oder Bodenbearbeitung überprüfen!",IF(AND(J161&gt;=50,P161="Umbruch mit Leguminosen &lt; 50 %"),"Leguminosenanteil oder Bodenbearbeitung überprüfen!",IF(AND(J161&lt;50,P161="Umbruch mit Leguminosen ab 50 %"),"Leguminosenanteil oder Bodenbearbeitung überprüfen!",IF(AND(H161&lt;50,O161="Walzen/Mulchen mit Leguminosen ab 50 %"),"Leguminosenanteil oder Bodenbearbeitung überprüfen!",IF(AND(H161&gt;=50,O161="Walzen/Mulchen/Mähen"),"Leguminosenanteil oder Bodenbearbeitung überprüfen!",IF(AND(H161&gt;=50,O161="Umbruch mit Leguminosen &lt; 50 %"),"Leguminosenanteil oder Bodenbearbeitung überprüfen!",IF(AND(H161&lt;50,O161="Umbruch mit Leguminosen ab 50 %"),"Leguminosenanteil oder Bodenbearbeitung überprüfen!",SUM(INDEX(Bodenbearbeitung!B:B,MATCH('N-Berechnungsverfahren'!O161,Bodenbearbeitung!A:A,0)),INDEX(Bodenbearbeitung!B:B,MATCH('N-Berechnungsverfahren'!P161,Bodenbearbeitung!A:A,0))))))))))))))</f>
        <v/>
      </c>
      <c r="R161" s="109" t="str">
        <f t="shared" si="8"/>
        <v/>
      </c>
    </row>
    <row r="162" spans="1:18" x14ac:dyDescent="0.25">
      <c r="A162" s="108">
        <v>156</v>
      </c>
      <c r="B162" s="58" t="str">
        <f>IF(Flächenverzeichnis!A167="","",Flächenverzeichnis!A167)</f>
        <v/>
      </c>
      <c r="C162" s="59"/>
      <c r="D162" s="58" t="str">
        <f>IF(B162="","",IF(C162="","Zielertrag auswählen!",IF(C162="Traubenertrag:","Zielertrag auswählen!",INDEX('N-Grundbedarf'!B:B,MATCH(C162,'N-Grundbedarf'!A:A,0)))))</f>
        <v/>
      </c>
      <c r="E162" s="59"/>
      <c r="F162" s="58" t="str">
        <f t="shared" si="6"/>
        <v/>
      </c>
      <c r="G162" s="59"/>
      <c r="H162" s="86"/>
      <c r="I162" s="89"/>
      <c r="J162" s="90"/>
      <c r="K162" s="88" t="str">
        <f>IF(B162="","",IF(OR(G162="",I162="",AND(G162="",I162="")),"Begrünung überprüfen!",IF(OR(H162="",J162="",AND(H162="",J162="")),"Leguminosenanteil überprüfen!",IF(AND(AND(G162="keine Begrünung",H162=0),AND(I162="keine Begrünung",J162=0)),0,IF(OR(AND(G162="",H162&gt;0),AND(I162="",J162&gt;0)),"Begrünung überprüfen!",IF(OR(AND(G162="keine Begrünung",H162&gt;0),AND(I162="keine Begrünung",J162&gt;0)),"Leguminosenanteil überprüfen!",IF(OR(AND(G162="Begrünung ohne Leguminosen",H162&gt;0),AND(I162="Begrünung ohne Leguminosen",J162&gt;0)),"Leguminosenanteil überprüfen!",IF(OR(AND(G162="Begrünung mit Leguminosen",H162&lt;=0),AND(I162="Begrünung mit Leguminosen",J162&lt;=0)),"Leguminosenanteil überprüfen!",IF(OR(G162="Begrünung ohne Leguminosen",I162="Begrünung ohne Leguminosen",G162="Begrünung mit Leguminosen",I162="Begrünung mit Leguminosen"),SUM(INDEX(Begrünung!C:C,MATCH('N-Berechnungsverfahren'!H162,Begrünung!A:A,0)),INDEX(Begrünung!C:C,MATCH('N-Berechnungsverfahren'!J162,Begrünung!A:A,0)),0))))))))))</f>
        <v/>
      </c>
      <c r="L162" s="59"/>
      <c r="M162" s="59"/>
      <c r="N162" s="58" t="str">
        <f t="shared" si="7"/>
        <v/>
      </c>
      <c r="O162" s="59"/>
      <c r="P162" s="89"/>
      <c r="Q162" s="58" t="str">
        <f>IF(B162="","",IF(OR(K162="Begrünung überprüfen!",K162="Leguminosenanteil überprüfen!"),"Begrünung überprüfen!",IF(OR(P162="",O162="",AND(P162="",O162="")),"Bodenbearbeitung auswählen!",IF(AND(J162&lt;50,P162="Walzen/Mulchen mit Leguminosen ab 50 %"),"Leguminosenanteil oder Bodenbearbeitung überprüfen!",IF(AND(J162&gt;=50,P162="Walzen/Mulchen/Mähen"),"Leguminosenanteil oder Bodenbearbeitung überprüfen!",IF(AND(J162&gt;=50,P162="Umbruch mit Leguminosen &lt; 50 %"),"Leguminosenanteil oder Bodenbearbeitung überprüfen!",IF(AND(J162&lt;50,P162="Umbruch mit Leguminosen ab 50 %"),"Leguminosenanteil oder Bodenbearbeitung überprüfen!",IF(AND(H162&lt;50,O162="Walzen/Mulchen mit Leguminosen ab 50 %"),"Leguminosenanteil oder Bodenbearbeitung überprüfen!",IF(AND(H162&gt;=50,O162="Walzen/Mulchen/Mähen"),"Leguminosenanteil oder Bodenbearbeitung überprüfen!",IF(AND(H162&gt;=50,O162="Umbruch mit Leguminosen &lt; 50 %"),"Leguminosenanteil oder Bodenbearbeitung überprüfen!",IF(AND(H162&lt;50,O162="Umbruch mit Leguminosen ab 50 %"),"Leguminosenanteil oder Bodenbearbeitung überprüfen!",SUM(INDEX(Bodenbearbeitung!B:B,MATCH('N-Berechnungsverfahren'!O162,Bodenbearbeitung!A:A,0)),INDEX(Bodenbearbeitung!B:B,MATCH('N-Berechnungsverfahren'!P162,Bodenbearbeitung!A:A,0))))))))))))))</f>
        <v/>
      </c>
      <c r="R162" s="109" t="str">
        <f t="shared" si="8"/>
        <v/>
      </c>
    </row>
    <row r="163" spans="1:18" x14ac:dyDescent="0.25">
      <c r="A163" s="108">
        <v>157</v>
      </c>
      <c r="B163" s="58" t="str">
        <f>IF(Flächenverzeichnis!A168="","",Flächenverzeichnis!A168)</f>
        <v/>
      </c>
      <c r="C163" s="59"/>
      <c r="D163" s="58" t="str">
        <f>IF(B163="","",IF(C163="","Zielertrag auswählen!",IF(C163="Traubenertrag:","Zielertrag auswählen!",INDEX('N-Grundbedarf'!B:B,MATCH(C163,'N-Grundbedarf'!A:A,0)))))</f>
        <v/>
      </c>
      <c r="E163" s="59"/>
      <c r="F163" s="58" t="str">
        <f t="shared" si="6"/>
        <v/>
      </c>
      <c r="G163" s="59"/>
      <c r="H163" s="86"/>
      <c r="I163" s="89"/>
      <c r="J163" s="90"/>
      <c r="K163" s="88" t="str">
        <f>IF(B163="","",IF(OR(G163="",I163="",AND(G163="",I163="")),"Begrünung überprüfen!",IF(OR(H163="",J163="",AND(H163="",J163="")),"Leguminosenanteil überprüfen!",IF(AND(AND(G163="keine Begrünung",H163=0),AND(I163="keine Begrünung",J163=0)),0,IF(OR(AND(G163="",H163&gt;0),AND(I163="",J163&gt;0)),"Begrünung überprüfen!",IF(OR(AND(G163="keine Begrünung",H163&gt;0),AND(I163="keine Begrünung",J163&gt;0)),"Leguminosenanteil überprüfen!",IF(OR(AND(G163="Begrünung ohne Leguminosen",H163&gt;0),AND(I163="Begrünung ohne Leguminosen",J163&gt;0)),"Leguminosenanteil überprüfen!",IF(OR(AND(G163="Begrünung mit Leguminosen",H163&lt;=0),AND(I163="Begrünung mit Leguminosen",J163&lt;=0)),"Leguminosenanteil überprüfen!",IF(OR(G163="Begrünung ohne Leguminosen",I163="Begrünung ohne Leguminosen",G163="Begrünung mit Leguminosen",I163="Begrünung mit Leguminosen"),SUM(INDEX(Begrünung!C:C,MATCH('N-Berechnungsverfahren'!H163,Begrünung!A:A,0)),INDEX(Begrünung!C:C,MATCH('N-Berechnungsverfahren'!J163,Begrünung!A:A,0)),0))))))))))</f>
        <v/>
      </c>
      <c r="L163" s="59"/>
      <c r="M163" s="59"/>
      <c r="N163" s="58" t="str">
        <f t="shared" si="7"/>
        <v/>
      </c>
      <c r="O163" s="59"/>
      <c r="P163" s="89"/>
      <c r="Q163" s="58" t="str">
        <f>IF(B163="","",IF(OR(K163="Begrünung überprüfen!",K163="Leguminosenanteil überprüfen!"),"Begrünung überprüfen!",IF(OR(P163="",O163="",AND(P163="",O163="")),"Bodenbearbeitung auswählen!",IF(AND(J163&lt;50,P163="Walzen/Mulchen mit Leguminosen ab 50 %"),"Leguminosenanteil oder Bodenbearbeitung überprüfen!",IF(AND(J163&gt;=50,P163="Walzen/Mulchen/Mähen"),"Leguminosenanteil oder Bodenbearbeitung überprüfen!",IF(AND(J163&gt;=50,P163="Umbruch mit Leguminosen &lt; 50 %"),"Leguminosenanteil oder Bodenbearbeitung überprüfen!",IF(AND(J163&lt;50,P163="Umbruch mit Leguminosen ab 50 %"),"Leguminosenanteil oder Bodenbearbeitung überprüfen!",IF(AND(H163&lt;50,O163="Walzen/Mulchen mit Leguminosen ab 50 %"),"Leguminosenanteil oder Bodenbearbeitung überprüfen!",IF(AND(H163&gt;=50,O163="Walzen/Mulchen/Mähen"),"Leguminosenanteil oder Bodenbearbeitung überprüfen!",IF(AND(H163&gt;=50,O163="Umbruch mit Leguminosen &lt; 50 %"),"Leguminosenanteil oder Bodenbearbeitung überprüfen!",IF(AND(H163&lt;50,O163="Umbruch mit Leguminosen ab 50 %"),"Leguminosenanteil oder Bodenbearbeitung überprüfen!",SUM(INDEX(Bodenbearbeitung!B:B,MATCH('N-Berechnungsverfahren'!O163,Bodenbearbeitung!A:A,0)),INDEX(Bodenbearbeitung!B:B,MATCH('N-Berechnungsverfahren'!P163,Bodenbearbeitung!A:A,0))))))))))))))</f>
        <v/>
      </c>
      <c r="R163" s="109" t="str">
        <f t="shared" si="8"/>
        <v/>
      </c>
    </row>
    <row r="164" spans="1:18" x14ac:dyDescent="0.25">
      <c r="A164" s="108">
        <v>158</v>
      </c>
      <c r="B164" s="58" t="str">
        <f>IF(Flächenverzeichnis!A169="","",Flächenverzeichnis!A169)</f>
        <v/>
      </c>
      <c r="C164" s="59"/>
      <c r="D164" s="58" t="str">
        <f>IF(B164="","",IF(C164="","Zielertrag auswählen!",IF(C164="Traubenertrag:","Zielertrag auswählen!",INDEX('N-Grundbedarf'!B:B,MATCH(C164,'N-Grundbedarf'!A:A,0)))))</f>
        <v/>
      </c>
      <c r="E164" s="59"/>
      <c r="F164" s="58" t="str">
        <f t="shared" si="6"/>
        <v/>
      </c>
      <c r="G164" s="59"/>
      <c r="H164" s="86"/>
      <c r="I164" s="89"/>
      <c r="J164" s="90"/>
      <c r="K164" s="88" t="str">
        <f>IF(B164="","",IF(OR(G164="",I164="",AND(G164="",I164="")),"Begrünung überprüfen!",IF(OR(H164="",J164="",AND(H164="",J164="")),"Leguminosenanteil überprüfen!",IF(AND(AND(G164="keine Begrünung",H164=0),AND(I164="keine Begrünung",J164=0)),0,IF(OR(AND(G164="",H164&gt;0),AND(I164="",J164&gt;0)),"Begrünung überprüfen!",IF(OR(AND(G164="keine Begrünung",H164&gt;0),AND(I164="keine Begrünung",J164&gt;0)),"Leguminosenanteil überprüfen!",IF(OR(AND(G164="Begrünung ohne Leguminosen",H164&gt;0),AND(I164="Begrünung ohne Leguminosen",J164&gt;0)),"Leguminosenanteil überprüfen!",IF(OR(AND(G164="Begrünung mit Leguminosen",H164&lt;=0),AND(I164="Begrünung mit Leguminosen",J164&lt;=0)),"Leguminosenanteil überprüfen!",IF(OR(G164="Begrünung ohne Leguminosen",I164="Begrünung ohne Leguminosen",G164="Begrünung mit Leguminosen",I164="Begrünung mit Leguminosen"),SUM(INDEX(Begrünung!C:C,MATCH('N-Berechnungsverfahren'!H164,Begrünung!A:A,0)),INDEX(Begrünung!C:C,MATCH('N-Berechnungsverfahren'!J164,Begrünung!A:A,0)),0))))))))))</f>
        <v/>
      </c>
      <c r="L164" s="59"/>
      <c r="M164" s="59"/>
      <c r="N164" s="58" t="str">
        <f t="shared" si="7"/>
        <v/>
      </c>
      <c r="O164" s="59"/>
      <c r="P164" s="89"/>
      <c r="Q164" s="58" t="str">
        <f>IF(B164="","",IF(OR(K164="Begrünung überprüfen!",K164="Leguminosenanteil überprüfen!"),"Begrünung überprüfen!",IF(OR(P164="",O164="",AND(P164="",O164="")),"Bodenbearbeitung auswählen!",IF(AND(J164&lt;50,P164="Walzen/Mulchen mit Leguminosen ab 50 %"),"Leguminosenanteil oder Bodenbearbeitung überprüfen!",IF(AND(J164&gt;=50,P164="Walzen/Mulchen/Mähen"),"Leguminosenanteil oder Bodenbearbeitung überprüfen!",IF(AND(J164&gt;=50,P164="Umbruch mit Leguminosen &lt; 50 %"),"Leguminosenanteil oder Bodenbearbeitung überprüfen!",IF(AND(J164&lt;50,P164="Umbruch mit Leguminosen ab 50 %"),"Leguminosenanteil oder Bodenbearbeitung überprüfen!",IF(AND(H164&lt;50,O164="Walzen/Mulchen mit Leguminosen ab 50 %"),"Leguminosenanteil oder Bodenbearbeitung überprüfen!",IF(AND(H164&gt;=50,O164="Walzen/Mulchen/Mähen"),"Leguminosenanteil oder Bodenbearbeitung überprüfen!",IF(AND(H164&gt;=50,O164="Umbruch mit Leguminosen &lt; 50 %"),"Leguminosenanteil oder Bodenbearbeitung überprüfen!",IF(AND(H164&lt;50,O164="Umbruch mit Leguminosen ab 50 %"),"Leguminosenanteil oder Bodenbearbeitung überprüfen!",SUM(INDEX(Bodenbearbeitung!B:B,MATCH('N-Berechnungsverfahren'!O164,Bodenbearbeitung!A:A,0)),INDEX(Bodenbearbeitung!B:B,MATCH('N-Berechnungsverfahren'!P164,Bodenbearbeitung!A:A,0))))))))))))))</f>
        <v/>
      </c>
      <c r="R164" s="109" t="str">
        <f t="shared" si="8"/>
        <v/>
      </c>
    </row>
    <row r="165" spans="1:18" x14ac:dyDescent="0.25">
      <c r="A165" s="108">
        <v>159</v>
      </c>
      <c r="B165" s="58" t="str">
        <f>IF(Flächenverzeichnis!A170="","",Flächenverzeichnis!A170)</f>
        <v/>
      </c>
      <c r="C165" s="59"/>
      <c r="D165" s="58" t="str">
        <f>IF(B165="","",IF(C165="","Zielertrag auswählen!",IF(C165="Traubenertrag:","Zielertrag auswählen!",INDEX('N-Grundbedarf'!B:B,MATCH(C165,'N-Grundbedarf'!A:A,0)))))</f>
        <v/>
      </c>
      <c r="E165" s="59"/>
      <c r="F165" s="58" t="str">
        <f t="shared" si="6"/>
        <v/>
      </c>
      <c r="G165" s="59"/>
      <c r="H165" s="86"/>
      <c r="I165" s="89"/>
      <c r="J165" s="90"/>
      <c r="K165" s="88" t="str">
        <f>IF(B165="","",IF(OR(G165="",I165="",AND(G165="",I165="")),"Begrünung überprüfen!",IF(OR(H165="",J165="",AND(H165="",J165="")),"Leguminosenanteil überprüfen!",IF(AND(AND(G165="keine Begrünung",H165=0),AND(I165="keine Begrünung",J165=0)),0,IF(OR(AND(G165="",H165&gt;0),AND(I165="",J165&gt;0)),"Begrünung überprüfen!",IF(OR(AND(G165="keine Begrünung",H165&gt;0),AND(I165="keine Begrünung",J165&gt;0)),"Leguminosenanteil überprüfen!",IF(OR(AND(G165="Begrünung ohne Leguminosen",H165&gt;0),AND(I165="Begrünung ohne Leguminosen",J165&gt;0)),"Leguminosenanteil überprüfen!",IF(OR(AND(G165="Begrünung mit Leguminosen",H165&lt;=0),AND(I165="Begrünung mit Leguminosen",J165&lt;=0)),"Leguminosenanteil überprüfen!",IF(OR(G165="Begrünung ohne Leguminosen",I165="Begrünung ohne Leguminosen",G165="Begrünung mit Leguminosen",I165="Begrünung mit Leguminosen"),SUM(INDEX(Begrünung!C:C,MATCH('N-Berechnungsverfahren'!H165,Begrünung!A:A,0)),INDEX(Begrünung!C:C,MATCH('N-Berechnungsverfahren'!J165,Begrünung!A:A,0)),0))))))))))</f>
        <v/>
      </c>
      <c r="L165" s="59"/>
      <c r="M165" s="59"/>
      <c r="N165" s="58" t="str">
        <f t="shared" si="7"/>
        <v/>
      </c>
      <c r="O165" s="59"/>
      <c r="P165" s="89"/>
      <c r="Q165" s="58" t="str">
        <f>IF(B165="","",IF(OR(K165="Begrünung überprüfen!",K165="Leguminosenanteil überprüfen!"),"Begrünung überprüfen!",IF(OR(P165="",O165="",AND(P165="",O165="")),"Bodenbearbeitung auswählen!",IF(AND(J165&lt;50,P165="Walzen/Mulchen mit Leguminosen ab 50 %"),"Leguminosenanteil oder Bodenbearbeitung überprüfen!",IF(AND(J165&gt;=50,P165="Walzen/Mulchen/Mähen"),"Leguminosenanteil oder Bodenbearbeitung überprüfen!",IF(AND(J165&gt;=50,P165="Umbruch mit Leguminosen &lt; 50 %"),"Leguminosenanteil oder Bodenbearbeitung überprüfen!",IF(AND(J165&lt;50,P165="Umbruch mit Leguminosen ab 50 %"),"Leguminosenanteil oder Bodenbearbeitung überprüfen!",IF(AND(H165&lt;50,O165="Walzen/Mulchen mit Leguminosen ab 50 %"),"Leguminosenanteil oder Bodenbearbeitung überprüfen!",IF(AND(H165&gt;=50,O165="Walzen/Mulchen/Mähen"),"Leguminosenanteil oder Bodenbearbeitung überprüfen!",IF(AND(H165&gt;=50,O165="Umbruch mit Leguminosen &lt; 50 %"),"Leguminosenanteil oder Bodenbearbeitung überprüfen!",IF(AND(H165&lt;50,O165="Umbruch mit Leguminosen ab 50 %"),"Leguminosenanteil oder Bodenbearbeitung überprüfen!",SUM(INDEX(Bodenbearbeitung!B:B,MATCH('N-Berechnungsverfahren'!O165,Bodenbearbeitung!A:A,0)),INDEX(Bodenbearbeitung!B:B,MATCH('N-Berechnungsverfahren'!P165,Bodenbearbeitung!A:A,0))))))))))))))</f>
        <v/>
      </c>
      <c r="R165" s="109" t="str">
        <f t="shared" si="8"/>
        <v/>
      </c>
    </row>
    <row r="166" spans="1:18" x14ac:dyDescent="0.25">
      <c r="A166" s="108">
        <v>160</v>
      </c>
      <c r="B166" s="58" t="str">
        <f>IF(Flächenverzeichnis!A171="","",Flächenverzeichnis!A171)</f>
        <v/>
      </c>
      <c r="C166" s="59"/>
      <c r="D166" s="58" t="str">
        <f>IF(B166="","",IF(C166="","Zielertrag auswählen!",IF(C166="Traubenertrag:","Zielertrag auswählen!",INDEX('N-Grundbedarf'!B:B,MATCH(C166,'N-Grundbedarf'!A:A,0)))))</f>
        <v/>
      </c>
      <c r="E166" s="59"/>
      <c r="F166" s="58" t="str">
        <f t="shared" si="6"/>
        <v/>
      </c>
      <c r="G166" s="59"/>
      <c r="H166" s="86"/>
      <c r="I166" s="89"/>
      <c r="J166" s="90"/>
      <c r="K166" s="88" t="str">
        <f>IF(B166="","",IF(OR(G166="",I166="",AND(G166="",I166="")),"Begrünung überprüfen!",IF(OR(H166="",J166="",AND(H166="",J166="")),"Leguminosenanteil überprüfen!",IF(AND(AND(G166="keine Begrünung",H166=0),AND(I166="keine Begrünung",J166=0)),0,IF(OR(AND(G166="",H166&gt;0),AND(I166="",J166&gt;0)),"Begrünung überprüfen!",IF(OR(AND(G166="keine Begrünung",H166&gt;0),AND(I166="keine Begrünung",J166&gt;0)),"Leguminosenanteil überprüfen!",IF(OR(AND(G166="Begrünung ohne Leguminosen",H166&gt;0),AND(I166="Begrünung ohne Leguminosen",J166&gt;0)),"Leguminosenanteil überprüfen!",IF(OR(AND(G166="Begrünung mit Leguminosen",H166&lt;=0),AND(I166="Begrünung mit Leguminosen",J166&lt;=0)),"Leguminosenanteil überprüfen!",IF(OR(G166="Begrünung ohne Leguminosen",I166="Begrünung ohne Leguminosen",G166="Begrünung mit Leguminosen",I166="Begrünung mit Leguminosen"),SUM(INDEX(Begrünung!C:C,MATCH('N-Berechnungsverfahren'!H166,Begrünung!A:A,0)),INDEX(Begrünung!C:C,MATCH('N-Berechnungsverfahren'!J166,Begrünung!A:A,0)),0))))))))))</f>
        <v/>
      </c>
      <c r="L166" s="59"/>
      <c r="M166" s="59"/>
      <c r="N166" s="58" t="str">
        <f t="shared" si="7"/>
        <v/>
      </c>
      <c r="O166" s="59"/>
      <c r="P166" s="89"/>
      <c r="Q166" s="58" t="str">
        <f>IF(B166="","",IF(OR(K166="Begrünung überprüfen!",K166="Leguminosenanteil überprüfen!"),"Begrünung überprüfen!",IF(OR(P166="",O166="",AND(P166="",O166="")),"Bodenbearbeitung auswählen!",IF(AND(J166&lt;50,P166="Walzen/Mulchen mit Leguminosen ab 50 %"),"Leguminosenanteil oder Bodenbearbeitung überprüfen!",IF(AND(J166&gt;=50,P166="Walzen/Mulchen/Mähen"),"Leguminosenanteil oder Bodenbearbeitung überprüfen!",IF(AND(J166&gt;=50,P166="Umbruch mit Leguminosen &lt; 50 %"),"Leguminosenanteil oder Bodenbearbeitung überprüfen!",IF(AND(J166&lt;50,P166="Umbruch mit Leguminosen ab 50 %"),"Leguminosenanteil oder Bodenbearbeitung überprüfen!",IF(AND(H166&lt;50,O166="Walzen/Mulchen mit Leguminosen ab 50 %"),"Leguminosenanteil oder Bodenbearbeitung überprüfen!",IF(AND(H166&gt;=50,O166="Walzen/Mulchen/Mähen"),"Leguminosenanteil oder Bodenbearbeitung überprüfen!",IF(AND(H166&gt;=50,O166="Umbruch mit Leguminosen &lt; 50 %"),"Leguminosenanteil oder Bodenbearbeitung überprüfen!",IF(AND(H166&lt;50,O166="Umbruch mit Leguminosen ab 50 %"),"Leguminosenanteil oder Bodenbearbeitung überprüfen!",SUM(INDEX(Bodenbearbeitung!B:B,MATCH('N-Berechnungsverfahren'!O166,Bodenbearbeitung!A:A,0)),INDEX(Bodenbearbeitung!B:B,MATCH('N-Berechnungsverfahren'!P166,Bodenbearbeitung!A:A,0))))))))))))))</f>
        <v/>
      </c>
      <c r="R166" s="109" t="str">
        <f t="shared" si="8"/>
        <v/>
      </c>
    </row>
    <row r="167" spans="1:18" x14ac:dyDescent="0.25">
      <c r="A167" s="108">
        <v>161</v>
      </c>
      <c r="B167" s="58" t="str">
        <f>IF(Flächenverzeichnis!A172="","",Flächenverzeichnis!A172)</f>
        <v/>
      </c>
      <c r="C167" s="59"/>
      <c r="D167" s="58" t="str">
        <f>IF(B167="","",IF(C167="","Zielertrag auswählen!",IF(C167="Traubenertrag:","Zielertrag auswählen!",INDEX('N-Grundbedarf'!B:B,MATCH(C167,'N-Grundbedarf'!A:A,0)))))</f>
        <v/>
      </c>
      <c r="E167" s="59"/>
      <c r="F167" s="58" t="str">
        <f t="shared" si="6"/>
        <v/>
      </c>
      <c r="G167" s="59"/>
      <c r="H167" s="86"/>
      <c r="I167" s="89"/>
      <c r="J167" s="90"/>
      <c r="K167" s="88" t="str">
        <f>IF(B167="","",IF(OR(G167="",I167="",AND(G167="",I167="")),"Begrünung überprüfen!",IF(OR(H167="",J167="",AND(H167="",J167="")),"Leguminosenanteil überprüfen!",IF(AND(AND(G167="keine Begrünung",H167=0),AND(I167="keine Begrünung",J167=0)),0,IF(OR(AND(G167="",H167&gt;0),AND(I167="",J167&gt;0)),"Begrünung überprüfen!",IF(OR(AND(G167="keine Begrünung",H167&gt;0),AND(I167="keine Begrünung",J167&gt;0)),"Leguminosenanteil überprüfen!",IF(OR(AND(G167="Begrünung ohne Leguminosen",H167&gt;0),AND(I167="Begrünung ohne Leguminosen",J167&gt;0)),"Leguminosenanteil überprüfen!",IF(OR(AND(G167="Begrünung mit Leguminosen",H167&lt;=0),AND(I167="Begrünung mit Leguminosen",J167&lt;=0)),"Leguminosenanteil überprüfen!",IF(OR(G167="Begrünung ohne Leguminosen",I167="Begrünung ohne Leguminosen",G167="Begrünung mit Leguminosen",I167="Begrünung mit Leguminosen"),SUM(INDEX(Begrünung!C:C,MATCH('N-Berechnungsverfahren'!H167,Begrünung!A:A,0)),INDEX(Begrünung!C:C,MATCH('N-Berechnungsverfahren'!J167,Begrünung!A:A,0)),0))))))))))</f>
        <v/>
      </c>
      <c r="L167" s="59"/>
      <c r="M167" s="59"/>
      <c r="N167" s="58" t="str">
        <f t="shared" si="7"/>
        <v/>
      </c>
      <c r="O167" s="59"/>
      <c r="P167" s="89"/>
      <c r="Q167" s="58" t="str">
        <f>IF(B167="","",IF(OR(K167="Begrünung überprüfen!",K167="Leguminosenanteil überprüfen!"),"Begrünung überprüfen!",IF(OR(P167="",O167="",AND(P167="",O167="")),"Bodenbearbeitung auswählen!",IF(AND(J167&lt;50,P167="Walzen/Mulchen mit Leguminosen ab 50 %"),"Leguminosenanteil oder Bodenbearbeitung überprüfen!",IF(AND(J167&gt;=50,P167="Walzen/Mulchen/Mähen"),"Leguminosenanteil oder Bodenbearbeitung überprüfen!",IF(AND(J167&gt;=50,P167="Umbruch mit Leguminosen &lt; 50 %"),"Leguminosenanteil oder Bodenbearbeitung überprüfen!",IF(AND(J167&lt;50,P167="Umbruch mit Leguminosen ab 50 %"),"Leguminosenanteil oder Bodenbearbeitung überprüfen!",IF(AND(H167&lt;50,O167="Walzen/Mulchen mit Leguminosen ab 50 %"),"Leguminosenanteil oder Bodenbearbeitung überprüfen!",IF(AND(H167&gt;=50,O167="Walzen/Mulchen/Mähen"),"Leguminosenanteil oder Bodenbearbeitung überprüfen!",IF(AND(H167&gt;=50,O167="Umbruch mit Leguminosen &lt; 50 %"),"Leguminosenanteil oder Bodenbearbeitung überprüfen!",IF(AND(H167&lt;50,O167="Umbruch mit Leguminosen ab 50 %"),"Leguminosenanteil oder Bodenbearbeitung überprüfen!",SUM(INDEX(Bodenbearbeitung!B:B,MATCH('N-Berechnungsverfahren'!O167,Bodenbearbeitung!A:A,0)),INDEX(Bodenbearbeitung!B:B,MATCH('N-Berechnungsverfahren'!P167,Bodenbearbeitung!A:A,0))))))))))))))</f>
        <v/>
      </c>
      <c r="R167" s="109" t="str">
        <f t="shared" si="8"/>
        <v/>
      </c>
    </row>
    <row r="168" spans="1:18" x14ac:dyDescent="0.25">
      <c r="A168" s="108">
        <v>162</v>
      </c>
      <c r="B168" s="58" t="str">
        <f>IF(Flächenverzeichnis!A173="","",Flächenverzeichnis!A173)</f>
        <v/>
      </c>
      <c r="C168" s="59"/>
      <c r="D168" s="58" t="str">
        <f>IF(B168="","",IF(C168="","Zielertrag auswählen!",IF(C168="Traubenertrag:","Zielertrag auswählen!",INDEX('N-Grundbedarf'!B:B,MATCH(C168,'N-Grundbedarf'!A:A,0)))))</f>
        <v/>
      </c>
      <c r="E168" s="59"/>
      <c r="F168" s="58" t="str">
        <f t="shared" si="6"/>
        <v/>
      </c>
      <c r="G168" s="59"/>
      <c r="H168" s="86"/>
      <c r="I168" s="89"/>
      <c r="J168" s="90"/>
      <c r="K168" s="88" t="str">
        <f>IF(B168="","",IF(OR(G168="",I168="",AND(G168="",I168="")),"Begrünung überprüfen!",IF(OR(H168="",J168="",AND(H168="",J168="")),"Leguminosenanteil überprüfen!",IF(AND(AND(G168="keine Begrünung",H168=0),AND(I168="keine Begrünung",J168=0)),0,IF(OR(AND(G168="",H168&gt;0),AND(I168="",J168&gt;0)),"Begrünung überprüfen!",IF(OR(AND(G168="keine Begrünung",H168&gt;0),AND(I168="keine Begrünung",J168&gt;0)),"Leguminosenanteil überprüfen!",IF(OR(AND(G168="Begrünung ohne Leguminosen",H168&gt;0),AND(I168="Begrünung ohne Leguminosen",J168&gt;0)),"Leguminosenanteil überprüfen!",IF(OR(AND(G168="Begrünung mit Leguminosen",H168&lt;=0),AND(I168="Begrünung mit Leguminosen",J168&lt;=0)),"Leguminosenanteil überprüfen!",IF(OR(G168="Begrünung ohne Leguminosen",I168="Begrünung ohne Leguminosen",G168="Begrünung mit Leguminosen",I168="Begrünung mit Leguminosen"),SUM(INDEX(Begrünung!C:C,MATCH('N-Berechnungsverfahren'!H168,Begrünung!A:A,0)),INDEX(Begrünung!C:C,MATCH('N-Berechnungsverfahren'!J168,Begrünung!A:A,0)),0))))))))))</f>
        <v/>
      </c>
      <c r="L168" s="59"/>
      <c r="M168" s="59"/>
      <c r="N168" s="58" t="str">
        <f t="shared" si="7"/>
        <v/>
      </c>
      <c r="O168" s="59"/>
      <c r="P168" s="89"/>
      <c r="Q168" s="58" t="str">
        <f>IF(B168="","",IF(OR(K168="Begrünung überprüfen!",K168="Leguminosenanteil überprüfen!"),"Begrünung überprüfen!",IF(OR(P168="",O168="",AND(P168="",O168="")),"Bodenbearbeitung auswählen!",IF(AND(J168&lt;50,P168="Walzen/Mulchen mit Leguminosen ab 50 %"),"Leguminosenanteil oder Bodenbearbeitung überprüfen!",IF(AND(J168&gt;=50,P168="Walzen/Mulchen/Mähen"),"Leguminosenanteil oder Bodenbearbeitung überprüfen!",IF(AND(J168&gt;=50,P168="Umbruch mit Leguminosen &lt; 50 %"),"Leguminosenanteil oder Bodenbearbeitung überprüfen!",IF(AND(J168&lt;50,P168="Umbruch mit Leguminosen ab 50 %"),"Leguminosenanteil oder Bodenbearbeitung überprüfen!",IF(AND(H168&lt;50,O168="Walzen/Mulchen mit Leguminosen ab 50 %"),"Leguminosenanteil oder Bodenbearbeitung überprüfen!",IF(AND(H168&gt;=50,O168="Walzen/Mulchen/Mähen"),"Leguminosenanteil oder Bodenbearbeitung überprüfen!",IF(AND(H168&gt;=50,O168="Umbruch mit Leguminosen &lt; 50 %"),"Leguminosenanteil oder Bodenbearbeitung überprüfen!",IF(AND(H168&lt;50,O168="Umbruch mit Leguminosen ab 50 %"),"Leguminosenanteil oder Bodenbearbeitung überprüfen!",SUM(INDEX(Bodenbearbeitung!B:B,MATCH('N-Berechnungsverfahren'!O168,Bodenbearbeitung!A:A,0)),INDEX(Bodenbearbeitung!B:B,MATCH('N-Berechnungsverfahren'!P168,Bodenbearbeitung!A:A,0))))))))))))))</f>
        <v/>
      </c>
      <c r="R168" s="109" t="str">
        <f t="shared" si="8"/>
        <v/>
      </c>
    </row>
    <row r="169" spans="1:18" x14ac:dyDescent="0.25">
      <c r="A169" s="108">
        <v>163</v>
      </c>
      <c r="B169" s="58" t="str">
        <f>IF(Flächenverzeichnis!A174="","",Flächenverzeichnis!A174)</f>
        <v/>
      </c>
      <c r="C169" s="59"/>
      <c r="D169" s="58" t="str">
        <f>IF(B169="","",IF(C169="","Zielertrag auswählen!",IF(C169="Traubenertrag:","Zielertrag auswählen!",INDEX('N-Grundbedarf'!B:B,MATCH(C169,'N-Grundbedarf'!A:A,0)))))</f>
        <v/>
      </c>
      <c r="E169" s="59"/>
      <c r="F169" s="58" t="str">
        <f t="shared" si="6"/>
        <v/>
      </c>
      <c r="G169" s="59"/>
      <c r="H169" s="86"/>
      <c r="I169" s="89"/>
      <c r="J169" s="90"/>
      <c r="K169" s="88" t="str">
        <f>IF(B169="","",IF(OR(G169="",I169="",AND(G169="",I169="")),"Begrünung überprüfen!",IF(OR(H169="",J169="",AND(H169="",J169="")),"Leguminosenanteil überprüfen!",IF(AND(AND(G169="keine Begrünung",H169=0),AND(I169="keine Begrünung",J169=0)),0,IF(OR(AND(G169="",H169&gt;0),AND(I169="",J169&gt;0)),"Begrünung überprüfen!",IF(OR(AND(G169="keine Begrünung",H169&gt;0),AND(I169="keine Begrünung",J169&gt;0)),"Leguminosenanteil überprüfen!",IF(OR(AND(G169="Begrünung ohne Leguminosen",H169&gt;0),AND(I169="Begrünung ohne Leguminosen",J169&gt;0)),"Leguminosenanteil überprüfen!",IF(OR(AND(G169="Begrünung mit Leguminosen",H169&lt;=0),AND(I169="Begrünung mit Leguminosen",J169&lt;=0)),"Leguminosenanteil überprüfen!",IF(OR(G169="Begrünung ohne Leguminosen",I169="Begrünung ohne Leguminosen",G169="Begrünung mit Leguminosen",I169="Begrünung mit Leguminosen"),SUM(INDEX(Begrünung!C:C,MATCH('N-Berechnungsverfahren'!H169,Begrünung!A:A,0)),INDEX(Begrünung!C:C,MATCH('N-Berechnungsverfahren'!J169,Begrünung!A:A,0)),0))))))))))</f>
        <v/>
      </c>
      <c r="L169" s="59"/>
      <c r="M169" s="59"/>
      <c r="N169" s="58" t="str">
        <f t="shared" si="7"/>
        <v/>
      </c>
      <c r="O169" s="59"/>
      <c r="P169" s="89"/>
      <c r="Q169" s="58" t="str">
        <f>IF(B169="","",IF(OR(K169="Begrünung überprüfen!",K169="Leguminosenanteil überprüfen!"),"Begrünung überprüfen!",IF(OR(P169="",O169="",AND(P169="",O169="")),"Bodenbearbeitung auswählen!",IF(AND(J169&lt;50,P169="Walzen/Mulchen mit Leguminosen ab 50 %"),"Leguminosenanteil oder Bodenbearbeitung überprüfen!",IF(AND(J169&gt;=50,P169="Walzen/Mulchen/Mähen"),"Leguminosenanteil oder Bodenbearbeitung überprüfen!",IF(AND(J169&gt;=50,P169="Umbruch mit Leguminosen &lt; 50 %"),"Leguminosenanteil oder Bodenbearbeitung überprüfen!",IF(AND(J169&lt;50,P169="Umbruch mit Leguminosen ab 50 %"),"Leguminosenanteil oder Bodenbearbeitung überprüfen!",IF(AND(H169&lt;50,O169="Walzen/Mulchen mit Leguminosen ab 50 %"),"Leguminosenanteil oder Bodenbearbeitung überprüfen!",IF(AND(H169&gt;=50,O169="Walzen/Mulchen/Mähen"),"Leguminosenanteil oder Bodenbearbeitung überprüfen!",IF(AND(H169&gt;=50,O169="Umbruch mit Leguminosen &lt; 50 %"),"Leguminosenanteil oder Bodenbearbeitung überprüfen!",IF(AND(H169&lt;50,O169="Umbruch mit Leguminosen ab 50 %"),"Leguminosenanteil oder Bodenbearbeitung überprüfen!",SUM(INDEX(Bodenbearbeitung!B:B,MATCH('N-Berechnungsverfahren'!O169,Bodenbearbeitung!A:A,0)),INDEX(Bodenbearbeitung!B:B,MATCH('N-Berechnungsverfahren'!P169,Bodenbearbeitung!A:A,0))))))))))))))</f>
        <v/>
      </c>
      <c r="R169" s="109" t="str">
        <f t="shared" si="8"/>
        <v/>
      </c>
    </row>
    <row r="170" spans="1:18" x14ac:dyDescent="0.25">
      <c r="A170" s="108">
        <v>164</v>
      </c>
      <c r="B170" s="58" t="str">
        <f>IF(Flächenverzeichnis!A175="","",Flächenverzeichnis!A175)</f>
        <v/>
      </c>
      <c r="C170" s="59"/>
      <c r="D170" s="58" t="str">
        <f>IF(B170="","",IF(C170="","Zielertrag auswählen!",IF(C170="Traubenertrag:","Zielertrag auswählen!",INDEX('N-Grundbedarf'!B:B,MATCH(C170,'N-Grundbedarf'!A:A,0)))))</f>
        <v/>
      </c>
      <c r="E170" s="59"/>
      <c r="F170" s="58" t="str">
        <f t="shared" ref="F170:F202" si="9">IF(D170="","",IF(E170="","Wüchsigkeit auswählen!",IF(E170="schwach",D170+30,IF(E170="ausgeglichen/normal",D170,IF(E170="stark",D170-30,"")))))</f>
        <v/>
      </c>
      <c r="G170" s="59"/>
      <c r="H170" s="86"/>
      <c r="I170" s="89"/>
      <c r="J170" s="90"/>
      <c r="K170" s="88" t="str">
        <f>IF(B170="","",IF(OR(G170="",I170="",AND(G170="",I170="")),"Begrünung überprüfen!",IF(OR(H170="",J170="",AND(H170="",J170="")),"Leguminosenanteil überprüfen!",IF(AND(AND(G170="keine Begrünung",H170=0),AND(I170="keine Begrünung",J170=0)),0,IF(OR(AND(G170="",H170&gt;0),AND(I170="",J170&gt;0)),"Begrünung überprüfen!",IF(OR(AND(G170="keine Begrünung",H170&gt;0),AND(I170="keine Begrünung",J170&gt;0)),"Leguminosenanteil überprüfen!",IF(OR(AND(G170="Begrünung ohne Leguminosen",H170&gt;0),AND(I170="Begrünung ohne Leguminosen",J170&gt;0)),"Leguminosenanteil überprüfen!",IF(OR(AND(G170="Begrünung mit Leguminosen",H170&lt;=0),AND(I170="Begrünung mit Leguminosen",J170&lt;=0)),"Leguminosenanteil überprüfen!",IF(OR(G170="Begrünung ohne Leguminosen",I170="Begrünung ohne Leguminosen",G170="Begrünung mit Leguminosen",I170="Begrünung mit Leguminosen"),SUM(INDEX(Begrünung!C:C,MATCH('N-Berechnungsverfahren'!H170,Begrünung!A:A,0)),INDEX(Begrünung!C:C,MATCH('N-Berechnungsverfahren'!J170,Begrünung!A:A,0)),0))))))))))</f>
        <v/>
      </c>
      <c r="L170" s="59"/>
      <c r="M170" s="59"/>
      <c r="N170" s="58" t="str">
        <f t="shared" ref="N170:N202" si="10">IF(B170="","",IF(L170="","Bodenart auswählen!",IF(M170="","Humusgehalt auswählen!",IF(AND(L170="leichte Böden",M170&lt;1.5),20,IF(AND(L170="leichte Böden",M170&gt;2.5),-40,IF(AND(L170="mittlere bis schwere Böden",M170&lt;1.8),20,IF(AND(L170="mittlere bis schwere Böden",M170&gt;3),-40,IF(AND(L170="steinhaltige Böden",M170&gt;4),-40,IF(AND(L170="extrem steinhaltige Böden",M170&gt;=7),-40,0)))))))))</f>
        <v/>
      </c>
      <c r="O170" s="59"/>
      <c r="P170" s="89"/>
      <c r="Q170" s="58" t="str">
        <f>IF(B170="","",IF(OR(K170="Begrünung überprüfen!",K170="Leguminosenanteil überprüfen!"),"Begrünung überprüfen!",IF(OR(P170="",O170="",AND(P170="",O170="")),"Bodenbearbeitung auswählen!",IF(AND(J170&lt;50,P170="Walzen/Mulchen mit Leguminosen ab 50 %"),"Leguminosenanteil oder Bodenbearbeitung überprüfen!",IF(AND(J170&gt;=50,P170="Walzen/Mulchen/Mähen"),"Leguminosenanteil oder Bodenbearbeitung überprüfen!",IF(AND(J170&gt;=50,P170="Umbruch mit Leguminosen &lt; 50 %"),"Leguminosenanteil oder Bodenbearbeitung überprüfen!",IF(AND(J170&lt;50,P170="Umbruch mit Leguminosen ab 50 %"),"Leguminosenanteil oder Bodenbearbeitung überprüfen!",IF(AND(H170&lt;50,O170="Walzen/Mulchen mit Leguminosen ab 50 %"),"Leguminosenanteil oder Bodenbearbeitung überprüfen!",IF(AND(H170&gt;=50,O170="Walzen/Mulchen/Mähen"),"Leguminosenanteil oder Bodenbearbeitung überprüfen!",IF(AND(H170&gt;=50,O170="Umbruch mit Leguminosen &lt; 50 %"),"Leguminosenanteil oder Bodenbearbeitung überprüfen!",IF(AND(H170&lt;50,O170="Umbruch mit Leguminosen ab 50 %"),"Leguminosenanteil oder Bodenbearbeitung überprüfen!",SUM(INDEX(Bodenbearbeitung!B:B,MATCH('N-Berechnungsverfahren'!O170,Bodenbearbeitung!A:A,0)),INDEX(Bodenbearbeitung!B:B,MATCH('N-Berechnungsverfahren'!P170,Bodenbearbeitung!A:A,0))))))))))))))</f>
        <v/>
      </c>
      <c r="R170" s="109" t="str">
        <f t="shared" ref="R170:R202" si="11">IF(B170="","",IF(OR(D170="Zielertrag auswählen!",F170="Wüchsigkeit auswählen!",N170="Bodenart auswählen!",Q170="Bodenbearbeitung auswählen!",Q170="Leguminosenanteil überprüfen!",Q170="Leguminosenanteil oder Bodenbearbeitung überprüfen!",Q170="Begrünung überprüfen!"),"Düngebedarf nicht ermittelt!",IF(SUM(F170,N170,Q170)&lt;0,0,SUM(F170,N170,Q170))))</f>
        <v/>
      </c>
    </row>
    <row r="171" spans="1:18" x14ac:dyDescent="0.25">
      <c r="A171" s="108">
        <v>165</v>
      </c>
      <c r="B171" s="58" t="str">
        <f>IF(Flächenverzeichnis!A176="","",Flächenverzeichnis!A176)</f>
        <v/>
      </c>
      <c r="C171" s="59"/>
      <c r="D171" s="58" t="str">
        <f>IF(B171="","",IF(C171="","Zielertrag auswählen!",IF(C171="Traubenertrag:","Zielertrag auswählen!",INDEX('N-Grundbedarf'!B:B,MATCH(C171,'N-Grundbedarf'!A:A,0)))))</f>
        <v/>
      </c>
      <c r="E171" s="59"/>
      <c r="F171" s="58" t="str">
        <f t="shared" si="9"/>
        <v/>
      </c>
      <c r="G171" s="59"/>
      <c r="H171" s="86"/>
      <c r="I171" s="89"/>
      <c r="J171" s="90"/>
      <c r="K171" s="88" t="str">
        <f>IF(B171="","",IF(OR(G171="",I171="",AND(G171="",I171="")),"Begrünung überprüfen!",IF(OR(H171="",J171="",AND(H171="",J171="")),"Leguminosenanteil überprüfen!",IF(AND(AND(G171="keine Begrünung",H171=0),AND(I171="keine Begrünung",J171=0)),0,IF(OR(AND(G171="",H171&gt;0),AND(I171="",J171&gt;0)),"Begrünung überprüfen!",IF(OR(AND(G171="keine Begrünung",H171&gt;0),AND(I171="keine Begrünung",J171&gt;0)),"Leguminosenanteil überprüfen!",IF(OR(AND(G171="Begrünung ohne Leguminosen",H171&gt;0),AND(I171="Begrünung ohne Leguminosen",J171&gt;0)),"Leguminosenanteil überprüfen!",IF(OR(AND(G171="Begrünung mit Leguminosen",H171&lt;=0),AND(I171="Begrünung mit Leguminosen",J171&lt;=0)),"Leguminosenanteil überprüfen!",IF(OR(G171="Begrünung ohne Leguminosen",I171="Begrünung ohne Leguminosen",G171="Begrünung mit Leguminosen",I171="Begrünung mit Leguminosen"),SUM(INDEX(Begrünung!C:C,MATCH('N-Berechnungsverfahren'!H171,Begrünung!A:A,0)),INDEX(Begrünung!C:C,MATCH('N-Berechnungsverfahren'!J171,Begrünung!A:A,0)),0))))))))))</f>
        <v/>
      </c>
      <c r="L171" s="59"/>
      <c r="M171" s="59"/>
      <c r="N171" s="58" t="str">
        <f t="shared" si="10"/>
        <v/>
      </c>
      <c r="O171" s="59"/>
      <c r="P171" s="89"/>
      <c r="Q171" s="58" t="str">
        <f>IF(B171="","",IF(OR(K171="Begrünung überprüfen!",K171="Leguminosenanteil überprüfen!"),"Begrünung überprüfen!",IF(OR(P171="",O171="",AND(P171="",O171="")),"Bodenbearbeitung auswählen!",IF(AND(J171&lt;50,P171="Walzen/Mulchen mit Leguminosen ab 50 %"),"Leguminosenanteil oder Bodenbearbeitung überprüfen!",IF(AND(J171&gt;=50,P171="Walzen/Mulchen/Mähen"),"Leguminosenanteil oder Bodenbearbeitung überprüfen!",IF(AND(J171&gt;=50,P171="Umbruch mit Leguminosen &lt; 50 %"),"Leguminosenanteil oder Bodenbearbeitung überprüfen!",IF(AND(J171&lt;50,P171="Umbruch mit Leguminosen ab 50 %"),"Leguminosenanteil oder Bodenbearbeitung überprüfen!",IF(AND(H171&lt;50,O171="Walzen/Mulchen mit Leguminosen ab 50 %"),"Leguminosenanteil oder Bodenbearbeitung überprüfen!",IF(AND(H171&gt;=50,O171="Walzen/Mulchen/Mähen"),"Leguminosenanteil oder Bodenbearbeitung überprüfen!",IF(AND(H171&gt;=50,O171="Umbruch mit Leguminosen &lt; 50 %"),"Leguminosenanteil oder Bodenbearbeitung überprüfen!",IF(AND(H171&lt;50,O171="Umbruch mit Leguminosen ab 50 %"),"Leguminosenanteil oder Bodenbearbeitung überprüfen!",SUM(INDEX(Bodenbearbeitung!B:B,MATCH('N-Berechnungsverfahren'!O171,Bodenbearbeitung!A:A,0)),INDEX(Bodenbearbeitung!B:B,MATCH('N-Berechnungsverfahren'!P171,Bodenbearbeitung!A:A,0))))))))))))))</f>
        <v/>
      </c>
      <c r="R171" s="109" t="str">
        <f t="shared" si="11"/>
        <v/>
      </c>
    </row>
    <row r="172" spans="1:18" x14ac:dyDescent="0.25">
      <c r="A172" s="108">
        <v>166</v>
      </c>
      <c r="B172" s="58" t="str">
        <f>IF(Flächenverzeichnis!A177="","",Flächenverzeichnis!A177)</f>
        <v/>
      </c>
      <c r="C172" s="59"/>
      <c r="D172" s="58" t="str">
        <f>IF(B172="","",IF(C172="","Zielertrag auswählen!",IF(C172="Traubenertrag:","Zielertrag auswählen!",INDEX('N-Grundbedarf'!B:B,MATCH(C172,'N-Grundbedarf'!A:A,0)))))</f>
        <v/>
      </c>
      <c r="E172" s="59"/>
      <c r="F172" s="58" t="str">
        <f t="shared" si="9"/>
        <v/>
      </c>
      <c r="G172" s="59"/>
      <c r="H172" s="86"/>
      <c r="I172" s="89"/>
      <c r="J172" s="90"/>
      <c r="K172" s="88" t="str">
        <f>IF(B172="","",IF(OR(G172="",I172="",AND(G172="",I172="")),"Begrünung überprüfen!",IF(OR(H172="",J172="",AND(H172="",J172="")),"Leguminosenanteil überprüfen!",IF(AND(AND(G172="keine Begrünung",H172=0),AND(I172="keine Begrünung",J172=0)),0,IF(OR(AND(G172="",H172&gt;0),AND(I172="",J172&gt;0)),"Begrünung überprüfen!",IF(OR(AND(G172="keine Begrünung",H172&gt;0),AND(I172="keine Begrünung",J172&gt;0)),"Leguminosenanteil überprüfen!",IF(OR(AND(G172="Begrünung ohne Leguminosen",H172&gt;0),AND(I172="Begrünung ohne Leguminosen",J172&gt;0)),"Leguminosenanteil überprüfen!",IF(OR(AND(G172="Begrünung mit Leguminosen",H172&lt;=0),AND(I172="Begrünung mit Leguminosen",J172&lt;=0)),"Leguminosenanteil überprüfen!",IF(OR(G172="Begrünung ohne Leguminosen",I172="Begrünung ohne Leguminosen",G172="Begrünung mit Leguminosen",I172="Begrünung mit Leguminosen"),SUM(INDEX(Begrünung!C:C,MATCH('N-Berechnungsverfahren'!H172,Begrünung!A:A,0)),INDEX(Begrünung!C:C,MATCH('N-Berechnungsverfahren'!J172,Begrünung!A:A,0)),0))))))))))</f>
        <v/>
      </c>
      <c r="L172" s="59"/>
      <c r="M172" s="59"/>
      <c r="N172" s="58" t="str">
        <f t="shared" si="10"/>
        <v/>
      </c>
      <c r="O172" s="59"/>
      <c r="P172" s="89"/>
      <c r="Q172" s="58" t="str">
        <f>IF(B172="","",IF(OR(K172="Begrünung überprüfen!",K172="Leguminosenanteil überprüfen!"),"Begrünung überprüfen!",IF(OR(P172="",O172="",AND(P172="",O172="")),"Bodenbearbeitung auswählen!",IF(AND(J172&lt;50,P172="Walzen/Mulchen mit Leguminosen ab 50 %"),"Leguminosenanteil oder Bodenbearbeitung überprüfen!",IF(AND(J172&gt;=50,P172="Walzen/Mulchen/Mähen"),"Leguminosenanteil oder Bodenbearbeitung überprüfen!",IF(AND(J172&gt;=50,P172="Umbruch mit Leguminosen &lt; 50 %"),"Leguminosenanteil oder Bodenbearbeitung überprüfen!",IF(AND(J172&lt;50,P172="Umbruch mit Leguminosen ab 50 %"),"Leguminosenanteil oder Bodenbearbeitung überprüfen!",IF(AND(H172&lt;50,O172="Walzen/Mulchen mit Leguminosen ab 50 %"),"Leguminosenanteil oder Bodenbearbeitung überprüfen!",IF(AND(H172&gt;=50,O172="Walzen/Mulchen/Mähen"),"Leguminosenanteil oder Bodenbearbeitung überprüfen!",IF(AND(H172&gt;=50,O172="Umbruch mit Leguminosen &lt; 50 %"),"Leguminosenanteil oder Bodenbearbeitung überprüfen!",IF(AND(H172&lt;50,O172="Umbruch mit Leguminosen ab 50 %"),"Leguminosenanteil oder Bodenbearbeitung überprüfen!",SUM(INDEX(Bodenbearbeitung!B:B,MATCH('N-Berechnungsverfahren'!O172,Bodenbearbeitung!A:A,0)),INDEX(Bodenbearbeitung!B:B,MATCH('N-Berechnungsverfahren'!P172,Bodenbearbeitung!A:A,0))))))))))))))</f>
        <v/>
      </c>
      <c r="R172" s="109" t="str">
        <f t="shared" si="11"/>
        <v/>
      </c>
    </row>
    <row r="173" spans="1:18" x14ac:dyDescent="0.25">
      <c r="A173" s="108">
        <v>167</v>
      </c>
      <c r="B173" s="58" t="str">
        <f>IF(Flächenverzeichnis!A178="","",Flächenverzeichnis!A178)</f>
        <v/>
      </c>
      <c r="C173" s="59"/>
      <c r="D173" s="58" t="str">
        <f>IF(B173="","",IF(C173="","Zielertrag auswählen!",IF(C173="Traubenertrag:","Zielertrag auswählen!",INDEX('N-Grundbedarf'!B:B,MATCH(C173,'N-Grundbedarf'!A:A,0)))))</f>
        <v/>
      </c>
      <c r="E173" s="59"/>
      <c r="F173" s="58" t="str">
        <f t="shared" si="9"/>
        <v/>
      </c>
      <c r="G173" s="59"/>
      <c r="H173" s="86"/>
      <c r="I173" s="89"/>
      <c r="J173" s="90"/>
      <c r="K173" s="88" t="str">
        <f>IF(B173="","",IF(OR(G173="",I173="",AND(G173="",I173="")),"Begrünung überprüfen!",IF(OR(H173="",J173="",AND(H173="",J173="")),"Leguminosenanteil überprüfen!",IF(AND(AND(G173="keine Begrünung",H173=0),AND(I173="keine Begrünung",J173=0)),0,IF(OR(AND(G173="",H173&gt;0),AND(I173="",J173&gt;0)),"Begrünung überprüfen!",IF(OR(AND(G173="keine Begrünung",H173&gt;0),AND(I173="keine Begrünung",J173&gt;0)),"Leguminosenanteil überprüfen!",IF(OR(AND(G173="Begrünung ohne Leguminosen",H173&gt;0),AND(I173="Begrünung ohne Leguminosen",J173&gt;0)),"Leguminosenanteil überprüfen!",IF(OR(AND(G173="Begrünung mit Leguminosen",H173&lt;=0),AND(I173="Begrünung mit Leguminosen",J173&lt;=0)),"Leguminosenanteil überprüfen!",IF(OR(G173="Begrünung ohne Leguminosen",I173="Begrünung ohne Leguminosen",G173="Begrünung mit Leguminosen",I173="Begrünung mit Leguminosen"),SUM(INDEX(Begrünung!C:C,MATCH('N-Berechnungsverfahren'!H173,Begrünung!A:A,0)),INDEX(Begrünung!C:C,MATCH('N-Berechnungsverfahren'!J173,Begrünung!A:A,0)),0))))))))))</f>
        <v/>
      </c>
      <c r="L173" s="59"/>
      <c r="M173" s="59"/>
      <c r="N173" s="58" t="str">
        <f t="shared" si="10"/>
        <v/>
      </c>
      <c r="O173" s="59"/>
      <c r="P173" s="89"/>
      <c r="Q173" s="58" t="str">
        <f>IF(B173="","",IF(OR(K173="Begrünung überprüfen!",K173="Leguminosenanteil überprüfen!"),"Begrünung überprüfen!",IF(OR(P173="",O173="",AND(P173="",O173="")),"Bodenbearbeitung auswählen!",IF(AND(J173&lt;50,P173="Walzen/Mulchen mit Leguminosen ab 50 %"),"Leguminosenanteil oder Bodenbearbeitung überprüfen!",IF(AND(J173&gt;=50,P173="Walzen/Mulchen/Mähen"),"Leguminosenanteil oder Bodenbearbeitung überprüfen!",IF(AND(J173&gt;=50,P173="Umbruch mit Leguminosen &lt; 50 %"),"Leguminosenanteil oder Bodenbearbeitung überprüfen!",IF(AND(J173&lt;50,P173="Umbruch mit Leguminosen ab 50 %"),"Leguminosenanteil oder Bodenbearbeitung überprüfen!",IF(AND(H173&lt;50,O173="Walzen/Mulchen mit Leguminosen ab 50 %"),"Leguminosenanteil oder Bodenbearbeitung überprüfen!",IF(AND(H173&gt;=50,O173="Walzen/Mulchen/Mähen"),"Leguminosenanteil oder Bodenbearbeitung überprüfen!",IF(AND(H173&gt;=50,O173="Umbruch mit Leguminosen &lt; 50 %"),"Leguminosenanteil oder Bodenbearbeitung überprüfen!",IF(AND(H173&lt;50,O173="Umbruch mit Leguminosen ab 50 %"),"Leguminosenanteil oder Bodenbearbeitung überprüfen!",SUM(INDEX(Bodenbearbeitung!B:B,MATCH('N-Berechnungsverfahren'!O173,Bodenbearbeitung!A:A,0)),INDEX(Bodenbearbeitung!B:B,MATCH('N-Berechnungsverfahren'!P173,Bodenbearbeitung!A:A,0))))))))))))))</f>
        <v/>
      </c>
      <c r="R173" s="109" t="str">
        <f t="shared" si="11"/>
        <v/>
      </c>
    </row>
    <row r="174" spans="1:18" x14ac:dyDescent="0.25">
      <c r="A174" s="108">
        <v>168</v>
      </c>
      <c r="B174" s="58" t="str">
        <f>IF(Flächenverzeichnis!A179="","",Flächenverzeichnis!A179)</f>
        <v/>
      </c>
      <c r="C174" s="59"/>
      <c r="D174" s="58" t="str">
        <f>IF(B174="","",IF(C174="","Zielertrag auswählen!",IF(C174="Traubenertrag:","Zielertrag auswählen!",INDEX('N-Grundbedarf'!B:B,MATCH(C174,'N-Grundbedarf'!A:A,0)))))</f>
        <v/>
      </c>
      <c r="E174" s="59"/>
      <c r="F174" s="58" t="str">
        <f t="shared" si="9"/>
        <v/>
      </c>
      <c r="G174" s="59"/>
      <c r="H174" s="86"/>
      <c r="I174" s="89"/>
      <c r="J174" s="90"/>
      <c r="K174" s="88" t="str">
        <f>IF(B174="","",IF(OR(G174="",I174="",AND(G174="",I174="")),"Begrünung überprüfen!",IF(OR(H174="",J174="",AND(H174="",J174="")),"Leguminosenanteil überprüfen!",IF(AND(AND(G174="keine Begrünung",H174=0),AND(I174="keine Begrünung",J174=0)),0,IF(OR(AND(G174="",H174&gt;0),AND(I174="",J174&gt;0)),"Begrünung überprüfen!",IF(OR(AND(G174="keine Begrünung",H174&gt;0),AND(I174="keine Begrünung",J174&gt;0)),"Leguminosenanteil überprüfen!",IF(OR(AND(G174="Begrünung ohne Leguminosen",H174&gt;0),AND(I174="Begrünung ohne Leguminosen",J174&gt;0)),"Leguminosenanteil überprüfen!",IF(OR(AND(G174="Begrünung mit Leguminosen",H174&lt;=0),AND(I174="Begrünung mit Leguminosen",J174&lt;=0)),"Leguminosenanteil überprüfen!",IF(OR(G174="Begrünung ohne Leguminosen",I174="Begrünung ohne Leguminosen",G174="Begrünung mit Leguminosen",I174="Begrünung mit Leguminosen"),SUM(INDEX(Begrünung!C:C,MATCH('N-Berechnungsverfahren'!H174,Begrünung!A:A,0)),INDEX(Begrünung!C:C,MATCH('N-Berechnungsverfahren'!J174,Begrünung!A:A,0)),0))))))))))</f>
        <v/>
      </c>
      <c r="L174" s="59"/>
      <c r="M174" s="59"/>
      <c r="N174" s="58" t="str">
        <f t="shared" si="10"/>
        <v/>
      </c>
      <c r="O174" s="59"/>
      <c r="P174" s="89"/>
      <c r="Q174" s="58" t="str">
        <f>IF(B174="","",IF(OR(K174="Begrünung überprüfen!",K174="Leguminosenanteil überprüfen!"),"Begrünung überprüfen!",IF(OR(P174="",O174="",AND(P174="",O174="")),"Bodenbearbeitung auswählen!",IF(AND(J174&lt;50,P174="Walzen/Mulchen mit Leguminosen ab 50 %"),"Leguminosenanteil oder Bodenbearbeitung überprüfen!",IF(AND(J174&gt;=50,P174="Walzen/Mulchen/Mähen"),"Leguminosenanteil oder Bodenbearbeitung überprüfen!",IF(AND(J174&gt;=50,P174="Umbruch mit Leguminosen &lt; 50 %"),"Leguminosenanteil oder Bodenbearbeitung überprüfen!",IF(AND(J174&lt;50,P174="Umbruch mit Leguminosen ab 50 %"),"Leguminosenanteil oder Bodenbearbeitung überprüfen!",IF(AND(H174&lt;50,O174="Walzen/Mulchen mit Leguminosen ab 50 %"),"Leguminosenanteil oder Bodenbearbeitung überprüfen!",IF(AND(H174&gt;=50,O174="Walzen/Mulchen/Mähen"),"Leguminosenanteil oder Bodenbearbeitung überprüfen!",IF(AND(H174&gt;=50,O174="Umbruch mit Leguminosen &lt; 50 %"),"Leguminosenanteil oder Bodenbearbeitung überprüfen!",IF(AND(H174&lt;50,O174="Umbruch mit Leguminosen ab 50 %"),"Leguminosenanteil oder Bodenbearbeitung überprüfen!",SUM(INDEX(Bodenbearbeitung!B:B,MATCH('N-Berechnungsverfahren'!O174,Bodenbearbeitung!A:A,0)),INDEX(Bodenbearbeitung!B:B,MATCH('N-Berechnungsverfahren'!P174,Bodenbearbeitung!A:A,0))))))))))))))</f>
        <v/>
      </c>
      <c r="R174" s="109" t="str">
        <f t="shared" si="11"/>
        <v/>
      </c>
    </row>
    <row r="175" spans="1:18" x14ac:dyDescent="0.25">
      <c r="A175" s="108">
        <v>169</v>
      </c>
      <c r="B175" s="58" t="str">
        <f>IF(Flächenverzeichnis!A180="","",Flächenverzeichnis!A180)</f>
        <v/>
      </c>
      <c r="C175" s="59"/>
      <c r="D175" s="58" t="str">
        <f>IF(B175="","",IF(C175="","Zielertrag auswählen!",IF(C175="Traubenertrag:","Zielertrag auswählen!",INDEX('N-Grundbedarf'!B:B,MATCH(C175,'N-Grundbedarf'!A:A,0)))))</f>
        <v/>
      </c>
      <c r="E175" s="59"/>
      <c r="F175" s="58" t="str">
        <f t="shared" si="9"/>
        <v/>
      </c>
      <c r="G175" s="59"/>
      <c r="H175" s="86"/>
      <c r="I175" s="89"/>
      <c r="J175" s="90"/>
      <c r="K175" s="88" t="str">
        <f>IF(B175="","",IF(OR(G175="",I175="",AND(G175="",I175="")),"Begrünung überprüfen!",IF(OR(H175="",J175="",AND(H175="",J175="")),"Leguminosenanteil überprüfen!",IF(AND(AND(G175="keine Begrünung",H175=0),AND(I175="keine Begrünung",J175=0)),0,IF(OR(AND(G175="",H175&gt;0),AND(I175="",J175&gt;0)),"Begrünung überprüfen!",IF(OR(AND(G175="keine Begrünung",H175&gt;0),AND(I175="keine Begrünung",J175&gt;0)),"Leguminosenanteil überprüfen!",IF(OR(AND(G175="Begrünung ohne Leguminosen",H175&gt;0),AND(I175="Begrünung ohne Leguminosen",J175&gt;0)),"Leguminosenanteil überprüfen!",IF(OR(AND(G175="Begrünung mit Leguminosen",H175&lt;=0),AND(I175="Begrünung mit Leguminosen",J175&lt;=0)),"Leguminosenanteil überprüfen!",IF(OR(G175="Begrünung ohne Leguminosen",I175="Begrünung ohne Leguminosen",G175="Begrünung mit Leguminosen",I175="Begrünung mit Leguminosen"),SUM(INDEX(Begrünung!C:C,MATCH('N-Berechnungsverfahren'!H175,Begrünung!A:A,0)),INDEX(Begrünung!C:C,MATCH('N-Berechnungsverfahren'!J175,Begrünung!A:A,0)),0))))))))))</f>
        <v/>
      </c>
      <c r="L175" s="59"/>
      <c r="M175" s="59"/>
      <c r="N175" s="58" t="str">
        <f t="shared" si="10"/>
        <v/>
      </c>
      <c r="O175" s="59"/>
      <c r="P175" s="89"/>
      <c r="Q175" s="58" t="str">
        <f>IF(B175="","",IF(OR(K175="Begrünung überprüfen!",K175="Leguminosenanteil überprüfen!"),"Begrünung überprüfen!",IF(OR(P175="",O175="",AND(P175="",O175="")),"Bodenbearbeitung auswählen!",IF(AND(J175&lt;50,P175="Walzen/Mulchen mit Leguminosen ab 50 %"),"Leguminosenanteil oder Bodenbearbeitung überprüfen!",IF(AND(J175&gt;=50,P175="Walzen/Mulchen/Mähen"),"Leguminosenanteil oder Bodenbearbeitung überprüfen!",IF(AND(J175&gt;=50,P175="Umbruch mit Leguminosen &lt; 50 %"),"Leguminosenanteil oder Bodenbearbeitung überprüfen!",IF(AND(J175&lt;50,P175="Umbruch mit Leguminosen ab 50 %"),"Leguminosenanteil oder Bodenbearbeitung überprüfen!",IF(AND(H175&lt;50,O175="Walzen/Mulchen mit Leguminosen ab 50 %"),"Leguminosenanteil oder Bodenbearbeitung überprüfen!",IF(AND(H175&gt;=50,O175="Walzen/Mulchen/Mähen"),"Leguminosenanteil oder Bodenbearbeitung überprüfen!",IF(AND(H175&gt;=50,O175="Umbruch mit Leguminosen &lt; 50 %"),"Leguminosenanteil oder Bodenbearbeitung überprüfen!",IF(AND(H175&lt;50,O175="Umbruch mit Leguminosen ab 50 %"),"Leguminosenanteil oder Bodenbearbeitung überprüfen!",SUM(INDEX(Bodenbearbeitung!B:B,MATCH('N-Berechnungsverfahren'!O175,Bodenbearbeitung!A:A,0)),INDEX(Bodenbearbeitung!B:B,MATCH('N-Berechnungsverfahren'!P175,Bodenbearbeitung!A:A,0))))))))))))))</f>
        <v/>
      </c>
      <c r="R175" s="109" t="str">
        <f t="shared" si="11"/>
        <v/>
      </c>
    </row>
    <row r="176" spans="1:18" x14ac:dyDescent="0.25">
      <c r="A176" s="108">
        <v>170</v>
      </c>
      <c r="B176" s="58" t="str">
        <f>IF(Flächenverzeichnis!A181="","",Flächenverzeichnis!A181)</f>
        <v/>
      </c>
      <c r="C176" s="59"/>
      <c r="D176" s="58" t="str">
        <f>IF(B176="","",IF(C176="","Zielertrag auswählen!",IF(C176="Traubenertrag:","Zielertrag auswählen!",INDEX('N-Grundbedarf'!B:B,MATCH(C176,'N-Grundbedarf'!A:A,0)))))</f>
        <v/>
      </c>
      <c r="E176" s="59"/>
      <c r="F176" s="58" t="str">
        <f t="shared" si="9"/>
        <v/>
      </c>
      <c r="G176" s="59"/>
      <c r="H176" s="86"/>
      <c r="I176" s="89"/>
      <c r="J176" s="90"/>
      <c r="K176" s="88" t="str">
        <f>IF(B176="","",IF(OR(G176="",I176="",AND(G176="",I176="")),"Begrünung überprüfen!",IF(OR(H176="",J176="",AND(H176="",J176="")),"Leguminosenanteil überprüfen!",IF(AND(AND(G176="keine Begrünung",H176=0),AND(I176="keine Begrünung",J176=0)),0,IF(OR(AND(G176="",H176&gt;0),AND(I176="",J176&gt;0)),"Begrünung überprüfen!",IF(OR(AND(G176="keine Begrünung",H176&gt;0),AND(I176="keine Begrünung",J176&gt;0)),"Leguminosenanteil überprüfen!",IF(OR(AND(G176="Begrünung ohne Leguminosen",H176&gt;0),AND(I176="Begrünung ohne Leguminosen",J176&gt;0)),"Leguminosenanteil überprüfen!",IF(OR(AND(G176="Begrünung mit Leguminosen",H176&lt;=0),AND(I176="Begrünung mit Leguminosen",J176&lt;=0)),"Leguminosenanteil überprüfen!",IF(OR(G176="Begrünung ohne Leguminosen",I176="Begrünung ohne Leguminosen",G176="Begrünung mit Leguminosen",I176="Begrünung mit Leguminosen"),SUM(INDEX(Begrünung!C:C,MATCH('N-Berechnungsverfahren'!H176,Begrünung!A:A,0)),INDEX(Begrünung!C:C,MATCH('N-Berechnungsverfahren'!J176,Begrünung!A:A,0)),0))))))))))</f>
        <v/>
      </c>
      <c r="L176" s="59"/>
      <c r="M176" s="59"/>
      <c r="N176" s="58" t="str">
        <f t="shared" si="10"/>
        <v/>
      </c>
      <c r="O176" s="59"/>
      <c r="P176" s="89"/>
      <c r="Q176" s="58" t="str">
        <f>IF(B176="","",IF(OR(K176="Begrünung überprüfen!",K176="Leguminosenanteil überprüfen!"),"Begrünung überprüfen!",IF(OR(P176="",O176="",AND(P176="",O176="")),"Bodenbearbeitung auswählen!",IF(AND(J176&lt;50,P176="Walzen/Mulchen mit Leguminosen ab 50 %"),"Leguminosenanteil oder Bodenbearbeitung überprüfen!",IF(AND(J176&gt;=50,P176="Walzen/Mulchen/Mähen"),"Leguminosenanteil oder Bodenbearbeitung überprüfen!",IF(AND(J176&gt;=50,P176="Umbruch mit Leguminosen &lt; 50 %"),"Leguminosenanteil oder Bodenbearbeitung überprüfen!",IF(AND(J176&lt;50,P176="Umbruch mit Leguminosen ab 50 %"),"Leguminosenanteil oder Bodenbearbeitung überprüfen!",IF(AND(H176&lt;50,O176="Walzen/Mulchen mit Leguminosen ab 50 %"),"Leguminosenanteil oder Bodenbearbeitung überprüfen!",IF(AND(H176&gt;=50,O176="Walzen/Mulchen/Mähen"),"Leguminosenanteil oder Bodenbearbeitung überprüfen!",IF(AND(H176&gt;=50,O176="Umbruch mit Leguminosen &lt; 50 %"),"Leguminosenanteil oder Bodenbearbeitung überprüfen!",IF(AND(H176&lt;50,O176="Umbruch mit Leguminosen ab 50 %"),"Leguminosenanteil oder Bodenbearbeitung überprüfen!",SUM(INDEX(Bodenbearbeitung!B:B,MATCH('N-Berechnungsverfahren'!O176,Bodenbearbeitung!A:A,0)),INDEX(Bodenbearbeitung!B:B,MATCH('N-Berechnungsverfahren'!P176,Bodenbearbeitung!A:A,0))))))))))))))</f>
        <v/>
      </c>
      <c r="R176" s="109" t="str">
        <f t="shared" si="11"/>
        <v/>
      </c>
    </row>
    <row r="177" spans="1:18" x14ac:dyDescent="0.25">
      <c r="A177" s="108">
        <v>171</v>
      </c>
      <c r="B177" s="58" t="str">
        <f>IF(Flächenverzeichnis!A182="","",Flächenverzeichnis!A182)</f>
        <v/>
      </c>
      <c r="C177" s="59"/>
      <c r="D177" s="58" t="str">
        <f>IF(B177="","",IF(C177="","Zielertrag auswählen!",IF(C177="Traubenertrag:","Zielertrag auswählen!",INDEX('N-Grundbedarf'!B:B,MATCH(C177,'N-Grundbedarf'!A:A,0)))))</f>
        <v/>
      </c>
      <c r="E177" s="59"/>
      <c r="F177" s="58" t="str">
        <f t="shared" si="9"/>
        <v/>
      </c>
      <c r="G177" s="59"/>
      <c r="H177" s="86"/>
      <c r="I177" s="89"/>
      <c r="J177" s="90"/>
      <c r="K177" s="88" t="str">
        <f>IF(B177="","",IF(OR(G177="",I177="",AND(G177="",I177="")),"Begrünung überprüfen!",IF(OR(H177="",J177="",AND(H177="",J177="")),"Leguminosenanteil überprüfen!",IF(AND(AND(G177="keine Begrünung",H177=0),AND(I177="keine Begrünung",J177=0)),0,IF(OR(AND(G177="",H177&gt;0),AND(I177="",J177&gt;0)),"Begrünung überprüfen!",IF(OR(AND(G177="keine Begrünung",H177&gt;0),AND(I177="keine Begrünung",J177&gt;0)),"Leguminosenanteil überprüfen!",IF(OR(AND(G177="Begrünung ohne Leguminosen",H177&gt;0),AND(I177="Begrünung ohne Leguminosen",J177&gt;0)),"Leguminosenanteil überprüfen!",IF(OR(AND(G177="Begrünung mit Leguminosen",H177&lt;=0),AND(I177="Begrünung mit Leguminosen",J177&lt;=0)),"Leguminosenanteil überprüfen!",IF(OR(G177="Begrünung ohne Leguminosen",I177="Begrünung ohne Leguminosen",G177="Begrünung mit Leguminosen",I177="Begrünung mit Leguminosen"),SUM(INDEX(Begrünung!C:C,MATCH('N-Berechnungsverfahren'!H177,Begrünung!A:A,0)),INDEX(Begrünung!C:C,MATCH('N-Berechnungsverfahren'!J177,Begrünung!A:A,0)),0))))))))))</f>
        <v/>
      </c>
      <c r="L177" s="59"/>
      <c r="M177" s="59"/>
      <c r="N177" s="58" t="str">
        <f t="shared" si="10"/>
        <v/>
      </c>
      <c r="O177" s="59"/>
      <c r="P177" s="89"/>
      <c r="Q177" s="58" t="str">
        <f>IF(B177="","",IF(OR(K177="Begrünung überprüfen!",K177="Leguminosenanteil überprüfen!"),"Begrünung überprüfen!",IF(OR(P177="",O177="",AND(P177="",O177="")),"Bodenbearbeitung auswählen!",IF(AND(J177&lt;50,P177="Walzen/Mulchen mit Leguminosen ab 50 %"),"Leguminosenanteil oder Bodenbearbeitung überprüfen!",IF(AND(J177&gt;=50,P177="Walzen/Mulchen/Mähen"),"Leguminosenanteil oder Bodenbearbeitung überprüfen!",IF(AND(J177&gt;=50,P177="Umbruch mit Leguminosen &lt; 50 %"),"Leguminosenanteil oder Bodenbearbeitung überprüfen!",IF(AND(J177&lt;50,P177="Umbruch mit Leguminosen ab 50 %"),"Leguminosenanteil oder Bodenbearbeitung überprüfen!",IF(AND(H177&lt;50,O177="Walzen/Mulchen mit Leguminosen ab 50 %"),"Leguminosenanteil oder Bodenbearbeitung überprüfen!",IF(AND(H177&gt;=50,O177="Walzen/Mulchen/Mähen"),"Leguminosenanteil oder Bodenbearbeitung überprüfen!",IF(AND(H177&gt;=50,O177="Umbruch mit Leguminosen &lt; 50 %"),"Leguminosenanteil oder Bodenbearbeitung überprüfen!",IF(AND(H177&lt;50,O177="Umbruch mit Leguminosen ab 50 %"),"Leguminosenanteil oder Bodenbearbeitung überprüfen!",SUM(INDEX(Bodenbearbeitung!B:B,MATCH('N-Berechnungsverfahren'!O177,Bodenbearbeitung!A:A,0)),INDEX(Bodenbearbeitung!B:B,MATCH('N-Berechnungsverfahren'!P177,Bodenbearbeitung!A:A,0))))))))))))))</f>
        <v/>
      </c>
      <c r="R177" s="109" t="str">
        <f t="shared" si="11"/>
        <v/>
      </c>
    </row>
    <row r="178" spans="1:18" x14ac:dyDescent="0.25">
      <c r="A178" s="108">
        <v>172</v>
      </c>
      <c r="B178" s="58" t="str">
        <f>IF(Flächenverzeichnis!A183="","",Flächenverzeichnis!A183)</f>
        <v/>
      </c>
      <c r="C178" s="59"/>
      <c r="D178" s="58" t="str">
        <f>IF(B178="","",IF(C178="","Zielertrag auswählen!",IF(C178="Traubenertrag:","Zielertrag auswählen!",INDEX('N-Grundbedarf'!B:B,MATCH(C178,'N-Grundbedarf'!A:A,0)))))</f>
        <v/>
      </c>
      <c r="E178" s="59"/>
      <c r="F178" s="58" t="str">
        <f t="shared" si="9"/>
        <v/>
      </c>
      <c r="G178" s="59"/>
      <c r="H178" s="86"/>
      <c r="I178" s="89"/>
      <c r="J178" s="90"/>
      <c r="K178" s="88" t="str">
        <f>IF(B178="","",IF(OR(G178="",I178="",AND(G178="",I178="")),"Begrünung überprüfen!",IF(OR(H178="",J178="",AND(H178="",J178="")),"Leguminosenanteil überprüfen!",IF(AND(AND(G178="keine Begrünung",H178=0),AND(I178="keine Begrünung",J178=0)),0,IF(OR(AND(G178="",H178&gt;0),AND(I178="",J178&gt;0)),"Begrünung überprüfen!",IF(OR(AND(G178="keine Begrünung",H178&gt;0),AND(I178="keine Begrünung",J178&gt;0)),"Leguminosenanteil überprüfen!",IF(OR(AND(G178="Begrünung ohne Leguminosen",H178&gt;0),AND(I178="Begrünung ohne Leguminosen",J178&gt;0)),"Leguminosenanteil überprüfen!",IF(OR(AND(G178="Begrünung mit Leguminosen",H178&lt;=0),AND(I178="Begrünung mit Leguminosen",J178&lt;=0)),"Leguminosenanteil überprüfen!",IF(OR(G178="Begrünung ohne Leguminosen",I178="Begrünung ohne Leguminosen",G178="Begrünung mit Leguminosen",I178="Begrünung mit Leguminosen"),SUM(INDEX(Begrünung!C:C,MATCH('N-Berechnungsverfahren'!H178,Begrünung!A:A,0)),INDEX(Begrünung!C:C,MATCH('N-Berechnungsverfahren'!J178,Begrünung!A:A,0)),0))))))))))</f>
        <v/>
      </c>
      <c r="L178" s="59"/>
      <c r="M178" s="59"/>
      <c r="N178" s="58" t="str">
        <f t="shared" si="10"/>
        <v/>
      </c>
      <c r="O178" s="59"/>
      <c r="P178" s="89"/>
      <c r="Q178" s="58" t="str">
        <f>IF(B178="","",IF(OR(K178="Begrünung überprüfen!",K178="Leguminosenanteil überprüfen!"),"Begrünung überprüfen!",IF(OR(P178="",O178="",AND(P178="",O178="")),"Bodenbearbeitung auswählen!",IF(AND(J178&lt;50,P178="Walzen/Mulchen mit Leguminosen ab 50 %"),"Leguminosenanteil oder Bodenbearbeitung überprüfen!",IF(AND(J178&gt;=50,P178="Walzen/Mulchen/Mähen"),"Leguminosenanteil oder Bodenbearbeitung überprüfen!",IF(AND(J178&gt;=50,P178="Umbruch mit Leguminosen &lt; 50 %"),"Leguminosenanteil oder Bodenbearbeitung überprüfen!",IF(AND(J178&lt;50,P178="Umbruch mit Leguminosen ab 50 %"),"Leguminosenanteil oder Bodenbearbeitung überprüfen!",IF(AND(H178&lt;50,O178="Walzen/Mulchen mit Leguminosen ab 50 %"),"Leguminosenanteil oder Bodenbearbeitung überprüfen!",IF(AND(H178&gt;=50,O178="Walzen/Mulchen/Mähen"),"Leguminosenanteil oder Bodenbearbeitung überprüfen!",IF(AND(H178&gt;=50,O178="Umbruch mit Leguminosen &lt; 50 %"),"Leguminosenanteil oder Bodenbearbeitung überprüfen!",IF(AND(H178&lt;50,O178="Umbruch mit Leguminosen ab 50 %"),"Leguminosenanteil oder Bodenbearbeitung überprüfen!",SUM(INDEX(Bodenbearbeitung!B:B,MATCH('N-Berechnungsverfahren'!O178,Bodenbearbeitung!A:A,0)),INDEX(Bodenbearbeitung!B:B,MATCH('N-Berechnungsverfahren'!P178,Bodenbearbeitung!A:A,0))))))))))))))</f>
        <v/>
      </c>
      <c r="R178" s="109" t="str">
        <f t="shared" si="11"/>
        <v/>
      </c>
    </row>
    <row r="179" spans="1:18" x14ac:dyDescent="0.25">
      <c r="A179" s="108">
        <v>173</v>
      </c>
      <c r="B179" s="58" t="str">
        <f>IF(Flächenverzeichnis!A184="","",Flächenverzeichnis!A184)</f>
        <v/>
      </c>
      <c r="C179" s="59"/>
      <c r="D179" s="58" t="str">
        <f>IF(B179="","",IF(C179="","Zielertrag auswählen!",IF(C179="Traubenertrag:","Zielertrag auswählen!",INDEX('N-Grundbedarf'!B:B,MATCH(C179,'N-Grundbedarf'!A:A,0)))))</f>
        <v/>
      </c>
      <c r="E179" s="59"/>
      <c r="F179" s="58" t="str">
        <f t="shared" si="9"/>
        <v/>
      </c>
      <c r="G179" s="59"/>
      <c r="H179" s="86"/>
      <c r="I179" s="89"/>
      <c r="J179" s="90"/>
      <c r="K179" s="88" t="str">
        <f>IF(B179="","",IF(OR(G179="",I179="",AND(G179="",I179="")),"Begrünung überprüfen!",IF(OR(H179="",J179="",AND(H179="",J179="")),"Leguminosenanteil überprüfen!",IF(AND(AND(G179="keine Begrünung",H179=0),AND(I179="keine Begrünung",J179=0)),0,IF(OR(AND(G179="",H179&gt;0),AND(I179="",J179&gt;0)),"Begrünung überprüfen!",IF(OR(AND(G179="keine Begrünung",H179&gt;0),AND(I179="keine Begrünung",J179&gt;0)),"Leguminosenanteil überprüfen!",IF(OR(AND(G179="Begrünung ohne Leguminosen",H179&gt;0),AND(I179="Begrünung ohne Leguminosen",J179&gt;0)),"Leguminosenanteil überprüfen!",IF(OR(AND(G179="Begrünung mit Leguminosen",H179&lt;=0),AND(I179="Begrünung mit Leguminosen",J179&lt;=0)),"Leguminosenanteil überprüfen!",IF(OR(G179="Begrünung ohne Leguminosen",I179="Begrünung ohne Leguminosen",G179="Begrünung mit Leguminosen",I179="Begrünung mit Leguminosen"),SUM(INDEX(Begrünung!C:C,MATCH('N-Berechnungsverfahren'!H179,Begrünung!A:A,0)),INDEX(Begrünung!C:C,MATCH('N-Berechnungsverfahren'!J179,Begrünung!A:A,0)),0))))))))))</f>
        <v/>
      </c>
      <c r="L179" s="59"/>
      <c r="M179" s="59"/>
      <c r="N179" s="58" t="str">
        <f t="shared" si="10"/>
        <v/>
      </c>
      <c r="O179" s="59"/>
      <c r="P179" s="89"/>
      <c r="Q179" s="58" t="str">
        <f>IF(B179="","",IF(OR(K179="Begrünung überprüfen!",K179="Leguminosenanteil überprüfen!"),"Begrünung überprüfen!",IF(OR(P179="",O179="",AND(P179="",O179="")),"Bodenbearbeitung auswählen!",IF(AND(J179&lt;50,P179="Walzen/Mulchen mit Leguminosen ab 50 %"),"Leguminosenanteil oder Bodenbearbeitung überprüfen!",IF(AND(J179&gt;=50,P179="Walzen/Mulchen/Mähen"),"Leguminosenanteil oder Bodenbearbeitung überprüfen!",IF(AND(J179&gt;=50,P179="Umbruch mit Leguminosen &lt; 50 %"),"Leguminosenanteil oder Bodenbearbeitung überprüfen!",IF(AND(J179&lt;50,P179="Umbruch mit Leguminosen ab 50 %"),"Leguminosenanteil oder Bodenbearbeitung überprüfen!",IF(AND(H179&lt;50,O179="Walzen/Mulchen mit Leguminosen ab 50 %"),"Leguminosenanteil oder Bodenbearbeitung überprüfen!",IF(AND(H179&gt;=50,O179="Walzen/Mulchen/Mähen"),"Leguminosenanteil oder Bodenbearbeitung überprüfen!",IF(AND(H179&gt;=50,O179="Umbruch mit Leguminosen &lt; 50 %"),"Leguminosenanteil oder Bodenbearbeitung überprüfen!",IF(AND(H179&lt;50,O179="Umbruch mit Leguminosen ab 50 %"),"Leguminosenanteil oder Bodenbearbeitung überprüfen!",SUM(INDEX(Bodenbearbeitung!B:B,MATCH('N-Berechnungsverfahren'!O179,Bodenbearbeitung!A:A,0)),INDEX(Bodenbearbeitung!B:B,MATCH('N-Berechnungsverfahren'!P179,Bodenbearbeitung!A:A,0))))))))))))))</f>
        <v/>
      </c>
      <c r="R179" s="109" t="str">
        <f t="shared" si="11"/>
        <v/>
      </c>
    </row>
    <row r="180" spans="1:18" x14ac:dyDescent="0.25">
      <c r="A180" s="108">
        <v>174</v>
      </c>
      <c r="B180" s="58" t="str">
        <f>IF(Flächenverzeichnis!A185="","",Flächenverzeichnis!A185)</f>
        <v/>
      </c>
      <c r="C180" s="59"/>
      <c r="D180" s="58" t="str">
        <f>IF(B180="","",IF(C180="","Zielertrag auswählen!",IF(C180="Traubenertrag:","Zielertrag auswählen!",INDEX('N-Grundbedarf'!B:B,MATCH(C180,'N-Grundbedarf'!A:A,0)))))</f>
        <v/>
      </c>
      <c r="E180" s="59"/>
      <c r="F180" s="58" t="str">
        <f t="shared" si="9"/>
        <v/>
      </c>
      <c r="G180" s="59"/>
      <c r="H180" s="86"/>
      <c r="I180" s="89"/>
      <c r="J180" s="90"/>
      <c r="K180" s="88" t="str">
        <f>IF(B180="","",IF(OR(G180="",I180="",AND(G180="",I180="")),"Begrünung überprüfen!",IF(OR(H180="",J180="",AND(H180="",J180="")),"Leguminosenanteil überprüfen!",IF(AND(AND(G180="keine Begrünung",H180=0),AND(I180="keine Begrünung",J180=0)),0,IF(OR(AND(G180="",H180&gt;0),AND(I180="",J180&gt;0)),"Begrünung überprüfen!",IF(OR(AND(G180="keine Begrünung",H180&gt;0),AND(I180="keine Begrünung",J180&gt;0)),"Leguminosenanteil überprüfen!",IF(OR(AND(G180="Begrünung ohne Leguminosen",H180&gt;0),AND(I180="Begrünung ohne Leguminosen",J180&gt;0)),"Leguminosenanteil überprüfen!",IF(OR(AND(G180="Begrünung mit Leguminosen",H180&lt;=0),AND(I180="Begrünung mit Leguminosen",J180&lt;=0)),"Leguminosenanteil überprüfen!",IF(OR(G180="Begrünung ohne Leguminosen",I180="Begrünung ohne Leguminosen",G180="Begrünung mit Leguminosen",I180="Begrünung mit Leguminosen"),SUM(INDEX(Begrünung!C:C,MATCH('N-Berechnungsverfahren'!H180,Begrünung!A:A,0)),INDEX(Begrünung!C:C,MATCH('N-Berechnungsverfahren'!J180,Begrünung!A:A,0)),0))))))))))</f>
        <v/>
      </c>
      <c r="L180" s="59"/>
      <c r="M180" s="59"/>
      <c r="N180" s="58" t="str">
        <f t="shared" si="10"/>
        <v/>
      </c>
      <c r="O180" s="59"/>
      <c r="P180" s="89"/>
      <c r="Q180" s="58" t="str">
        <f>IF(B180="","",IF(OR(K180="Begrünung überprüfen!",K180="Leguminosenanteil überprüfen!"),"Begrünung überprüfen!",IF(OR(P180="",O180="",AND(P180="",O180="")),"Bodenbearbeitung auswählen!",IF(AND(J180&lt;50,P180="Walzen/Mulchen mit Leguminosen ab 50 %"),"Leguminosenanteil oder Bodenbearbeitung überprüfen!",IF(AND(J180&gt;=50,P180="Walzen/Mulchen/Mähen"),"Leguminosenanteil oder Bodenbearbeitung überprüfen!",IF(AND(J180&gt;=50,P180="Umbruch mit Leguminosen &lt; 50 %"),"Leguminosenanteil oder Bodenbearbeitung überprüfen!",IF(AND(J180&lt;50,P180="Umbruch mit Leguminosen ab 50 %"),"Leguminosenanteil oder Bodenbearbeitung überprüfen!",IF(AND(H180&lt;50,O180="Walzen/Mulchen mit Leguminosen ab 50 %"),"Leguminosenanteil oder Bodenbearbeitung überprüfen!",IF(AND(H180&gt;=50,O180="Walzen/Mulchen/Mähen"),"Leguminosenanteil oder Bodenbearbeitung überprüfen!",IF(AND(H180&gt;=50,O180="Umbruch mit Leguminosen &lt; 50 %"),"Leguminosenanteil oder Bodenbearbeitung überprüfen!",IF(AND(H180&lt;50,O180="Umbruch mit Leguminosen ab 50 %"),"Leguminosenanteil oder Bodenbearbeitung überprüfen!",SUM(INDEX(Bodenbearbeitung!B:B,MATCH('N-Berechnungsverfahren'!O180,Bodenbearbeitung!A:A,0)),INDEX(Bodenbearbeitung!B:B,MATCH('N-Berechnungsverfahren'!P180,Bodenbearbeitung!A:A,0))))))))))))))</f>
        <v/>
      </c>
      <c r="R180" s="109" t="str">
        <f t="shared" si="11"/>
        <v/>
      </c>
    </row>
    <row r="181" spans="1:18" x14ac:dyDescent="0.25">
      <c r="A181" s="108">
        <v>175</v>
      </c>
      <c r="B181" s="58" t="str">
        <f>IF(Flächenverzeichnis!A186="","",Flächenverzeichnis!A186)</f>
        <v/>
      </c>
      <c r="C181" s="59"/>
      <c r="D181" s="58" t="str">
        <f>IF(B181="","",IF(C181="","Zielertrag auswählen!",IF(C181="Traubenertrag:","Zielertrag auswählen!",INDEX('N-Grundbedarf'!B:B,MATCH(C181,'N-Grundbedarf'!A:A,0)))))</f>
        <v/>
      </c>
      <c r="E181" s="59"/>
      <c r="F181" s="58" t="str">
        <f t="shared" si="9"/>
        <v/>
      </c>
      <c r="G181" s="59"/>
      <c r="H181" s="86"/>
      <c r="I181" s="89"/>
      <c r="J181" s="90"/>
      <c r="K181" s="88" t="str">
        <f>IF(B181="","",IF(OR(G181="",I181="",AND(G181="",I181="")),"Begrünung überprüfen!",IF(OR(H181="",J181="",AND(H181="",J181="")),"Leguminosenanteil überprüfen!",IF(AND(AND(G181="keine Begrünung",H181=0),AND(I181="keine Begrünung",J181=0)),0,IF(OR(AND(G181="",H181&gt;0),AND(I181="",J181&gt;0)),"Begrünung überprüfen!",IF(OR(AND(G181="keine Begrünung",H181&gt;0),AND(I181="keine Begrünung",J181&gt;0)),"Leguminosenanteil überprüfen!",IF(OR(AND(G181="Begrünung ohne Leguminosen",H181&gt;0),AND(I181="Begrünung ohne Leguminosen",J181&gt;0)),"Leguminosenanteil überprüfen!",IF(OR(AND(G181="Begrünung mit Leguminosen",H181&lt;=0),AND(I181="Begrünung mit Leguminosen",J181&lt;=0)),"Leguminosenanteil überprüfen!",IF(OR(G181="Begrünung ohne Leguminosen",I181="Begrünung ohne Leguminosen",G181="Begrünung mit Leguminosen",I181="Begrünung mit Leguminosen"),SUM(INDEX(Begrünung!C:C,MATCH('N-Berechnungsverfahren'!H181,Begrünung!A:A,0)),INDEX(Begrünung!C:C,MATCH('N-Berechnungsverfahren'!J181,Begrünung!A:A,0)),0))))))))))</f>
        <v/>
      </c>
      <c r="L181" s="59"/>
      <c r="M181" s="59"/>
      <c r="N181" s="58" t="str">
        <f t="shared" si="10"/>
        <v/>
      </c>
      <c r="O181" s="59"/>
      <c r="P181" s="89"/>
      <c r="Q181" s="58" t="str">
        <f>IF(B181="","",IF(OR(K181="Begrünung überprüfen!",K181="Leguminosenanteil überprüfen!"),"Begrünung überprüfen!",IF(OR(P181="",O181="",AND(P181="",O181="")),"Bodenbearbeitung auswählen!",IF(AND(J181&lt;50,P181="Walzen/Mulchen mit Leguminosen ab 50 %"),"Leguminosenanteil oder Bodenbearbeitung überprüfen!",IF(AND(J181&gt;=50,P181="Walzen/Mulchen/Mähen"),"Leguminosenanteil oder Bodenbearbeitung überprüfen!",IF(AND(J181&gt;=50,P181="Umbruch mit Leguminosen &lt; 50 %"),"Leguminosenanteil oder Bodenbearbeitung überprüfen!",IF(AND(J181&lt;50,P181="Umbruch mit Leguminosen ab 50 %"),"Leguminosenanteil oder Bodenbearbeitung überprüfen!",IF(AND(H181&lt;50,O181="Walzen/Mulchen mit Leguminosen ab 50 %"),"Leguminosenanteil oder Bodenbearbeitung überprüfen!",IF(AND(H181&gt;=50,O181="Walzen/Mulchen/Mähen"),"Leguminosenanteil oder Bodenbearbeitung überprüfen!",IF(AND(H181&gt;=50,O181="Umbruch mit Leguminosen &lt; 50 %"),"Leguminosenanteil oder Bodenbearbeitung überprüfen!",IF(AND(H181&lt;50,O181="Umbruch mit Leguminosen ab 50 %"),"Leguminosenanteil oder Bodenbearbeitung überprüfen!",SUM(INDEX(Bodenbearbeitung!B:B,MATCH('N-Berechnungsverfahren'!O181,Bodenbearbeitung!A:A,0)),INDEX(Bodenbearbeitung!B:B,MATCH('N-Berechnungsverfahren'!P181,Bodenbearbeitung!A:A,0))))))))))))))</f>
        <v/>
      </c>
      <c r="R181" s="109" t="str">
        <f t="shared" si="11"/>
        <v/>
      </c>
    </row>
    <row r="182" spans="1:18" x14ac:dyDescent="0.25">
      <c r="A182" s="108">
        <v>176</v>
      </c>
      <c r="B182" s="58" t="str">
        <f>IF(Flächenverzeichnis!A187="","",Flächenverzeichnis!A187)</f>
        <v/>
      </c>
      <c r="C182" s="59"/>
      <c r="D182" s="58" t="str">
        <f>IF(B182="","",IF(C182="","Zielertrag auswählen!",IF(C182="Traubenertrag:","Zielertrag auswählen!",INDEX('N-Grundbedarf'!B:B,MATCH(C182,'N-Grundbedarf'!A:A,0)))))</f>
        <v/>
      </c>
      <c r="E182" s="59"/>
      <c r="F182" s="58" t="str">
        <f t="shared" si="9"/>
        <v/>
      </c>
      <c r="G182" s="59"/>
      <c r="H182" s="86"/>
      <c r="I182" s="89"/>
      <c r="J182" s="90"/>
      <c r="K182" s="88" t="str">
        <f>IF(B182="","",IF(OR(G182="",I182="",AND(G182="",I182="")),"Begrünung überprüfen!",IF(OR(H182="",J182="",AND(H182="",J182="")),"Leguminosenanteil überprüfen!",IF(AND(AND(G182="keine Begrünung",H182=0),AND(I182="keine Begrünung",J182=0)),0,IF(OR(AND(G182="",H182&gt;0),AND(I182="",J182&gt;0)),"Begrünung überprüfen!",IF(OR(AND(G182="keine Begrünung",H182&gt;0),AND(I182="keine Begrünung",J182&gt;0)),"Leguminosenanteil überprüfen!",IF(OR(AND(G182="Begrünung ohne Leguminosen",H182&gt;0),AND(I182="Begrünung ohne Leguminosen",J182&gt;0)),"Leguminosenanteil überprüfen!",IF(OR(AND(G182="Begrünung mit Leguminosen",H182&lt;=0),AND(I182="Begrünung mit Leguminosen",J182&lt;=0)),"Leguminosenanteil überprüfen!",IF(OR(G182="Begrünung ohne Leguminosen",I182="Begrünung ohne Leguminosen",G182="Begrünung mit Leguminosen",I182="Begrünung mit Leguminosen"),SUM(INDEX(Begrünung!C:C,MATCH('N-Berechnungsverfahren'!H182,Begrünung!A:A,0)),INDEX(Begrünung!C:C,MATCH('N-Berechnungsverfahren'!J182,Begrünung!A:A,0)),0))))))))))</f>
        <v/>
      </c>
      <c r="L182" s="59"/>
      <c r="M182" s="59"/>
      <c r="N182" s="58" t="str">
        <f t="shared" si="10"/>
        <v/>
      </c>
      <c r="O182" s="59"/>
      <c r="P182" s="89"/>
      <c r="Q182" s="58" t="str">
        <f>IF(B182="","",IF(OR(K182="Begrünung überprüfen!",K182="Leguminosenanteil überprüfen!"),"Begrünung überprüfen!",IF(OR(P182="",O182="",AND(P182="",O182="")),"Bodenbearbeitung auswählen!",IF(AND(J182&lt;50,P182="Walzen/Mulchen mit Leguminosen ab 50 %"),"Leguminosenanteil oder Bodenbearbeitung überprüfen!",IF(AND(J182&gt;=50,P182="Walzen/Mulchen/Mähen"),"Leguminosenanteil oder Bodenbearbeitung überprüfen!",IF(AND(J182&gt;=50,P182="Umbruch mit Leguminosen &lt; 50 %"),"Leguminosenanteil oder Bodenbearbeitung überprüfen!",IF(AND(J182&lt;50,P182="Umbruch mit Leguminosen ab 50 %"),"Leguminosenanteil oder Bodenbearbeitung überprüfen!",IF(AND(H182&lt;50,O182="Walzen/Mulchen mit Leguminosen ab 50 %"),"Leguminosenanteil oder Bodenbearbeitung überprüfen!",IF(AND(H182&gt;=50,O182="Walzen/Mulchen/Mähen"),"Leguminosenanteil oder Bodenbearbeitung überprüfen!",IF(AND(H182&gt;=50,O182="Umbruch mit Leguminosen &lt; 50 %"),"Leguminosenanteil oder Bodenbearbeitung überprüfen!",IF(AND(H182&lt;50,O182="Umbruch mit Leguminosen ab 50 %"),"Leguminosenanteil oder Bodenbearbeitung überprüfen!",SUM(INDEX(Bodenbearbeitung!B:B,MATCH('N-Berechnungsverfahren'!O182,Bodenbearbeitung!A:A,0)),INDEX(Bodenbearbeitung!B:B,MATCH('N-Berechnungsverfahren'!P182,Bodenbearbeitung!A:A,0))))))))))))))</f>
        <v/>
      </c>
      <c r="R182" s="109" t="str">
        <f t="shared" si="11"/>
        <v/>
      </c>
    </row>
    <row r="183" spans="1:18" x14ac:dyDescent="0.25">
      <c r="A183" s="108">
        <v>177</v>
      </c>
      <c r="B183" s="58" t="str">
        <f>IF(Flächenverzeichnis!A188="","",Flächenverzeichnis!A188)</f>
        <v/>
      </c>
      <c r="C183" s="59"/>
      <c r="D183" s="58" t="str">
        <f>IF(B183="","",IF(C183="","Zielertrag auswählen!",IF(C183="Traubenertrag:","Zielertrag auswählen!",INDEX('N-Grundbedarf'!B:B,MATCH(C183,'N-Grundbedarf'!A:A,0)))))</f>
        <v/>
      </c>
      <c r="E183" s="59"/>
      <c r="F183" s="58" t="str">
        <f t="shared" si="9"/>
        <v/>
      </c>
      <c r="G183" s="59"/>
      <c r="H183" s="86"/>
      <c r="I183" s="89"/>
      <c r="J183" s="90"/>
      <c r="K183" s="88" t="str">
        <f>IF(B183="","",IF(OR(G183="",I183="",AND(G183="",I183="")),"Begrünung überprüfen!",IF(OR(H183="",J183="",AND(H183="",J183="")),"Leguminosenanteil überprüfen!",IF(AND(AND(G183="keine Begrünung",H183=0),AND(I183="keine Begrünung",J183=0)),0,IF(OR(AND(G183="",H183&gt;0),AND(I183="",J183&gt;0)),"Begrünung überprüfen!",IF(OR(AND(G183="keine Begrünung",H183&gt;0),AND(I183="keine Begrünung",J183&gt;0)),"Leguminosenanteil überprüfen!",IF(OR(AND(G183="Begrünung ohne Leguminosen",H183&gt;0),AND(I183="Begrünung ohne Leguminosen",J183&gt;0)),"Leguminosenanteil überprüfen!",IF(OR(AND(G183="Begrünung mit Leguminosen",H183&lt;=0),AND(I183="Begrünung mit Leguminosen",J183&lt;=0)),"Leguminosenanteil überprüfen!",IF(OR(G183="Begrünung ohne Leguminosen",I183="Begrünung ohne Leguminosen",G183="Begrünung mit Leguminosen",I183="Begrünung mit Leguminosen"),SUM(INDEX(Begrünung!C:C,MATCH('N-Berechnungsverfahren'!H183,Begrünung!A:A,0)),INDEX(Begrünung!C:C,MATCH('N-Berechnungsverfahren'!J183,Begrünung!A:A,0)),0))))))))))</f>
        <v/>
      </c>
      <c r="L183" s="59"/>
      <c r="M183" s="59"/>
      <c r="N183" s="58" t="str">
        <f t="shared" si="10"/>
        <v/>
      </c>
      <c r="O183" s="59"/>
      <c r="P183" s="89"/>
      <c r="Q183" s="58" t="str">
        <f>IF(B183="","",IF(OR(K183="Begrünung überprüfen!",K183="Leguminosenanteil überprüfen!"),"Begrünung überprüfen!",IF(OR(P183="",O183="",AND(P183="",O183="")),"Bodenbearbeitung auswählen!",IF(AND(J183&lt;50,P183="Walzen/Mulchen mit Leguminosen ab 50 %"),"Leguminosenanteil oder Bodenbearbeitung überprüfen!",IF(AND(J183&gt;=50,P183="Walzen/Mulchen/Mähen"),"Leguminosenanteil oder Bodenbearbeitung überprüfen!",IF(AND(J183&gt;=50,P183="Umbruch mit Leguminosen &lt; 50 %"),"Leguminosenanteil oder Bodenbearbeitung überprüfen!",IF(AND(J183&lt;50,P183="Umbruch mit Leguminosen ab 50 %"),"Leguminosenanteil oder Bodenbearbeitung überprüfen!",IF(AND(H183&lt;50,O183="Walzen/Mulchen mit Leguminosen ab 50 %"),"Leguminosenanteil oder Bodenbearbeitung überprüfen!",IF(AND(H183&gt;=50,O183="Walzen/Mulchen/Mähen"),"Leguminosenanteil oder Bodenbearbeitung überprüfen!",IF(AND(H183&gt;=50,O183="Umbruch mit Leguminosen &lt; 50 %"),"Leguminosenanteil oder Bodenbearbeitung überprüfen!",IF(AND(H183&lt;50,O183="Umbruch mit Leguminosen ab 50 %"),"Leguminosenanteil oder Bodenbearbeitung überprüfen!",SUM(INDEX(Bodenbearbeitung!B:B,MATCH('N-Berechnungsverfahren'!O183,Bodenbearbeitung!A:A,0)),INDEX(Bodenbearbeitung!B:B,MATCH('N-Berechnungsverfahren'!P183,Bodenbearbeitung!A:A,0))))))))))))))</f>
        <v/>
      </c>
      <c r="R183" s="109" t="str">
        <f t="shared" si="11"/>
        <v/>
      </c>
    </row>
    <row r="184" spans="1:18" x14ac:dyDescent="0.25">
      <c r="A184" s="108">
        <v>178</v>
      </c>
      <c r="B184" s="58" t="str">
        <f>IF(Flächenverzeichnis!A189="","",Flächenverzeichnis!A189)</f>
        <v/>
      </c>
      <c r="C184" s="59"/>
      <c r="D184" s="58" t="str">
        <f>IF(B184="","",IF(C184="","Zielertrag auswählen!",IF(C184="Traubenertrag:","Zielertrag auswählen!",INDEX('N-Grundbedarf'!B:B,MATCH(C184,'N-Grundbedarf'!A:A,0)))))</f>
        <v/>
      </c>
      <c r="E184" s="59"/>
      <c r="F184" s="58" t="str">
        <f t="shared" si="9"/>
        <v/>
      </c>
      <c r="G184" s="59"/>
      <c r="H184" s="86"/>
      <c r="I184" s="89"/>
      <c r="J184" s="90"/>
      <c r="K184" s="88" t="str">
        <f>IF(B184="","",IF(OR(G184="",I184="",AND(G184="",I184="")),"Begrünung überprüfen!",IF(OR(H184="",J184="",AND(H184="",J184="")),"Leguminosenanteil überprüfen!",IF(AND(AND(G184="keine Begrünung",H184=0),AND(I184="keine Begrünung",J184=0)),0,IF(OR(AND(G184="",H184&gt;0),AND(I184="",J184&gt;0)),"Begrünung überprüfen!",IF(OR(AND(G184="keine Begrünung",H184&gt;0),AND(I184="keine Begrünung",J184&gt;0)),"Leguminosenanteil überprüfen!",IF(OR(AND(G184="Begrünung ohne Leguminosen",H184&gt;0),AND(I184="Begrünung ohne Leguminosen",J184&gt;0)),"Leguminosenanteil überprüfen!",IF(OR(AND(G184="Begrünung mit Leguminosen",H184&lt;=0),AND(I184="Begrünung mit Leguminosen",J184&lt;=0)),"Leguminosenanteil überprüfen!",IF(OR(G184="Begrünung ohne Leguminosen",I184="Begrünung ohne Leguminosen",G184="Begrünung mit Leguminosen",I184="Begrünung mit Leguminosen"),SUM(INDEX(Begrünung!C:C,MATCH('N-Berechnungsverfahren'!H184,Begrünung!A:A,0)),INDEX(Begrünung!C:C,MATCH('N-Berechnungsverfahren'!J184,Begrünung!A:A,0)),0))))))))))</f>
        <v/>
      </c>
      <c r="L184" s="59"/>
      <c r="M184" s="59"/>
      <c r="N184" s="58" t="str">
        <f t="shared" si="10"/>
        <v/>
      </c>
      <c r="O184" s="59"/>
      <c r="P184" s="89"/>
      <c r="Q184" s="58" t="str">
        <f>IF(B184="","",IF(OR(K184="Begrünung überprüfen!",K184="Leguminosenanteil überprüfen!"),"Begrünung überprüfen!",IF(OR(P184="",O184="",AND(P184="",O184="")),"Bodenbearbeitung auswählen!",IF(AND(J184&lt;50,P184="Walzen/Mulchen mit Leguminosen ab 50 %"),"Leguminosenanteil oder Bodenbearbeitung überprüfen!",IF(AND(J184&gt;=50,P184="Walzen/Mulchen/Mähen"),"Leguminosenanteil oder Bodenbearbeitung überprüfen!",IF(AND(J184&gt;=50,P184="Umbruch mit Leguminosen &lt; 50 %"),"Leguminosenanteil oder Bodenbearbeitung überprüfen!",IF(AND(J184&lt;50,P184="Umbruch mit Leguminosen ab 50 %"),"Leguminosenanteil oder Bodenbearbeitung überprüfen!",IF(AND(H184&lt;50,O184="Walzen/Mulchen mit Leguminosen ab 50 %"),"Leguminosenanteil oder Bodenbearbeitung überprüfen!",IF(AND(H184&gt;=50,O184="Walzen/Mulchen/Mähen"),"Leguminosenanteil oder Bodenbearbeitung überprüfen!",IF(AND(H184&gt;=50,O184="Umbruch mit Leguminosen &lt; 50 %"),"Leguminosenanteil oder Bodenbearbeitung überprüfen!",IF(AND(H184&lt;50,O184="Umbruch mit Leguminosen ab 50 %"),"Leguminosenanteil oder Bodenbearbeitung überprüfen!",SUM(INDEX(Bodenbearbeitung!B:B,MATCH('N-Berechnungsverfahren'!O184,Bodenbearbeitung!A:A,0)),INDEX(Bodenbearbeitung!B:B,MATCH('N-Berechnungsverfahren'!P184,Bodenbearbeitung!A:A,0))))))))))))))</f>
        <v/>
      </c>
      <c r="R184" s="109" t="str">
        <f t="shared" si="11"/>
        <v/>
      </c>
    </row>
    <row r="185" spans="1:18" x14ac:dyDescent="0.25">
      <c r="A185" s="108">
        <v>179</v>
      </c>
      <c r="B185" s="58" t="str">
        <f>IF(Flächenverzeichnis!A190="","",Flächenverzeichnis!A190)</f>
        <v/>
      </c>
      <c r="C185" s="59"/>
      <c r="D185" s="58" t="str">
        <f>IF(B185="","",IF(C185="","Zielertrag auswählen!",IF(C185="Traubenertrag:","Zielertrag auswählen!",INDEX('N-Grundbedarf'!B:B,MATCH(C185,'N-Grundbedarf'!A:A,0)))))</f>
        <v/>
      </c>
      <c r="E185" s="59"/>
      <c r="F185" s="58" t="str">
        <f t="shared" si="9"/>
        <v/>
      </c>
      <c r="G185" s="59"/>
      <c r="H185" s="86"/>
      <c r="I185" s="89"/>
      <c r="J185" s="90"/>
      <c r="K185" s="88" t="str">
        <f>IF(B185="","",IF(OR(G185="",I185="",AND(G185="",I185="")),"Begrünung überprüfen!",IF(OR(H185="",J185="",AND(H185="",J185="")),"Leguminosenanteil überprüfen!",IF(AND(AND(G185="keine Begrünung",H185=0),AND(I185="keine Begrünung",J185=0)),0,IF(OR(AND(G185="",H185&gt;0),AND(I185="",J185&gt;0)),"Begrünung überprüfen!",IF(OR(AND(G185="keine Begrünung",H185&gt;0),AND(I185="keine Begrünung",J185&gt;0)),"Leguminosenanteil überprüfen!",IF(OR(AND(G185="Begrünung ohne Leguminosen",H185&gt;0),AND(I185="Begrünung ohne Leguminosen",J185&gt;0)),"Leguminosenanteil überprüfen!",IF(OR(AND(G185="Begrünung mit Leguminosen",H185&lt;=0),AND(I185="Begrünung mit Leguminosen",J185&lt;=0)),"Leguminosenanteil überprüfen!",IF(OR(G185="Begrünung ohne Leguminosen",I185="Begrünung ohne Leguminosen",G185="Begrünung mit Leguminosen",I185="Begrünung mit Leguminosen"),SUM(INDEX(Begrünung!C:C,MATCH('N-Berechnungsverfahren'!H185,Begrünung!A:A,0)),INDEX(Begrünung!C:C,MATCH('N-Berechnungsverfahren'!J185,Begrünung!A:A,0)),0))))))))))</f>
        <v/>
      </c>
      <c r="L185" s="59"/>
      <c r="M185" s="59"/>
      <c r="N185" s="58" t="str">
        <f t="shared" si="10"/>
        <v/>
      </c>
      <c r="O185" s="59"/>
      <c r="P185" s="89"/>
      <c r="Q185" s="58" t="str">
        <f>IF(B185="","",IF(OR(K185="Begrünung überprüfen!",K185="Leguminosenanteil überprüfen!"),"Begrünung überprüfen!",IF(OR(P185="",O185="",AND(P185="",O185="")),"Bodenbearbeitung auswählen!",IF(AND(J185&lt;50,P185="Walzen/Mulchen mit Leguminosen ab 50 %"),"Leguminosenanteil oder Bodenbearbeitung überprüfen!",IF(AND(J185&gt;=50,P185="Walzen/Mulchen/Mähen"),"Leguminosenanteil oder Bodenbearbeitung überprüfen!",IF(AND(J185&gt;=50,P185="Umbruch mit Leguminosen &lt; 50 %"),"Leguminosenanteil oder Bodenbearbeitung überprüfen!",IF(AND(J185&lt;50,P185="Umbruch mit Leguminosen ab 50 %"),"Leguminosenanteil oder Bodenbearbeitung überprüfen!",IF(AND(H185&lt;50,O185="Walzen/Mulchen mit Leguminosen ab 50 %"),"Leguminosenanteil oder Bodenbearbeitung überprüfen!",IF(AND(H185&gt;=50,O185="Walzen/Mulchen/Mähen"),"Leguminosenanteil oder Bodenbearbeitung überprüfen!",IF(AND(H185&gt;=50,O185="Umbruch mit Leguminosen &lt; 50 %"),"Leguminosenanteil oder Bodenbearbeitung überprüfen!",IF(AND(H185&lt;50,O185="Umbruch mit Leguminosen ab 50 %"),"Leguminosenanteil oder Bodenbearbeitung überprüfen!",SUM(INDEX(Bodenbearbeitung!B:B,MATCH('N-Berechnungsverfahren'!O185,Bodenbearbeitung!A:A,0)),INDEX(Bodenbearbeitung!B:B,MATCH('N-Berechnungsverfahren'!P185,Bodenbearbeitung!A:A,0))))))))))))))</f>
        <v/>
      </c>
      <c r="R185" s="109" t="str">
        <f t="shared" si="11"/>
        <v/>
      </c>
    </row>
    <row r="186" spans="1:18" x14ac:dyDescent="0.25">
      <c r="A186" s="108">
        <v>180</v>
      </c>
      <c r="B186" s="58" t="str">
        <f>IF(Flächenverzeichnis!A191="","",Flächenverzeichnis!A191)</f>
        <v/>
      </c>
      <c r="C186" s="59"/>
      <c r="D186" s="58" t="str">
        <f>IF(B186="","",IF(C186="","Zielertrag auswählen!",IF(C186="Traubenertrag:","Zielertrag auswählen!",INDEX('N-Grundbedarf'!B:B,MATCH(C186,'N-Grundbedarf'!A:A,0)))))</f>
        <v/>
      </c>
      <c r="E186" s="59"/>
      <c r="F186" s="58" t="str">
        <f t="shared" si="9"/>
        <v/>
      </c>
      <c r="G186" s="59"/>
      <c r="H186" s="86"/>
      <c r="I186" s="89"/>
      <c r="J186" s="90"/>
      <c r="K186" s="88" t="str">
        <f>IF(B186="","",IF(OR(G186="",I186="",AND(G186="",I186="")),"Begrünung überprüfen!",IF(OR(H186="",J186="",AND(H186="",J186="")),"Leguminosenanteil überprüfen!",IF(AND(AND(G186="keine Begrünung",H186=0),AND(I186="keine Begrünung",J186=0)),0,IF(OR(AND(G186="",H186&gt;0),AND(I186="",J186&gt;0)),"Begrünung überprüfen!",IF(OR(AND(G186="keine Begrünung",H186&gt;0),AND(I186="keine Begrünung",J186&gt;0)),"Leguminosenanteil überprüfen!",IF(OR(AND(G186="Begrünung ohne Leguminosen",H186&gt;0),AND(I186="Begrünung ohne Leguminosen",J186&gt;0)),"Leguminosenanteil überprüfen!",IF(OR(AND(G186="Begrünung mit Leguminosen",H186&lt;=0),AND(I186="Begrünung mit Leguminosen",J186&lt;=0)),"Leguminosenanteil überprüfen!",IF(OR(G186="Begrünung ohne Leguminosen",I186="Begrünung ohne Leguminosen",G186="Begrünung mit Leguminosen",I186="Begrünung mit Leguminosen"),SUM(INDEX(Begrünung!C:C,MATCH('N-Berechnungsverfahren'!H186,Begrünung!A:A,0)),INDEX(Begrünung!C:C,MATCH('N-Berechnungsverfahren'!J186,Begrünung!A:A,0)),0))))))))))</f>
        <v/>
      </c>
      <c r="L186" s="59"/>
      <c r="M186" s="59"/>
      <c r="N186" s="58" t="str">
        <f t="shared" si="10"/>
        <v/>
      </c>
      <c r="O186" s="59"/>
      <c r="P186" s="89"/>
      <c r="Q186" s="58" t="str">
        <f>IF(B186="","",IF(OR(K186="Begrünung überprüfen!",K186="Leguminosenanteil überprüfen!"),"Begrünung überprüfen!",IF(OR(P186="",O186="",AND(P186="",O186="")),"Bodenbearbeitung auswählen!",IF(AND(J186&lt;50,P186="Walzen/Mulchen mit Leguminosen ab 50 %"),"Leguminosenanteil oder Bodenbearbeitung überprüfen!",IF(AND(J186&gt;=50,P186="Walzen/Mulchen/Mähen"),"Leguminosenanteil oder Bodenbearbeitung überprüfen!",IF(AND(J186&gt;=50,P186="Umbruch mit Leguminosen &lt; 50 %"),"Leguminosenanteil oder Bodenbearbeitung überprüfen!",IF(AND(J186&lt;50,P186="Umbruch mit Leguminosen ab 50 %"),"Leguminosenanteil oder Bodenbearbeitung überprüfen!",IF(AND(H186&lt;50,O186="Walzen/Mulchen mit Leguminosen ab 50 %"),"Leguminosenanteil oder Bodenbearbeitung überprüfen!",IF(AND(H186&gt;=50,O186="Walzen/Mulchen/Mähen"),"Leguminosenanteil oder Bodenbearbeitung überprüfen!",IF(AND(H186&gt;=50,O186="Umbruch mit Leguminosen &lt; 50 %"),"Leguminosenanteil oder Bodenbearbeitung überprüfen!",IF(AND(H186&lt;50,O186="Umbruch mit Leguminosen ab 50 %"),"Leguminosenanteil oder Bodenbearbeitung überprüfen!",SUM(INDEX(Bodenbearbeitung!B:B,MATCH('N-Berechnungsverfahren'!O186,Bodenbearbeitung!A:A,0)),INDEX(Bodenbearbeitung!B:B,MATCH('N-Berechnungsverfahren'!P186,Bodenbearbeitung!A:A,0))))))))))))))</f>
        <v/>
      </c>
      <c r="R186" s="109" t="str">
        <f t="shared" si="11"/>
        <v/>
      </c>
    </row>
    <row r="187" spans="1:18" x14ac:dyDescent="0.25">
      <c r="A187" s="108">
        <v>181</v>
      </c>
      <c r="B187" s="58" t="str">
        <f>IF(Flächenverzeichnis!A192="","",Flächenverzeichnis!A192)</f>
        <v/>
      </c>
      <c r="C187" s="59"/>
      <c r="D187" s="58" t="str">
        <f>IF(B187="","",IF(C187="","Zielertrag auswählen!",IF(C187="Traubenertrag:","Zielertrag auswählen!",INDEX('N-Grundbedarf'!B:B,MATCH(C187,'N-Grundbedarf'!A:A,0)))))</f>
        <v/>
      </c>
      <c r="E187" s="59"/>
      <c r="F187" s="58" t="str">
        <f t="shared" si="9"/>
        <v/>
      </c>
      <c r="G187" s="59"/>
      <c r="H187" s="86"/>
      <c r="I187" s="89"/>
      <c r="J187" s="90"/>
      <c r="K187" s="88" t="str">
        <f>IF(B187="","",IF(OR(G187="",I187="",AND(G187="",I187="")),"Begrünung überprüfen!",IF(OR(H187="",J187="",AND(H187="",J187="")),"Leguminosenanteil überprüfen!",IF(AND(AND(G187="keine Begrünung",H187=0),AND(I187="keine Begrünung",J187=0)),0,IF(OR(AND(G187="",H187&gt;0),AND(I187="",J187&gt;0)),"Begrünung überprüfen!",IF(OR(AND(G187="keine Begrünung",H187&gt;0),AND(I187="keine Begrünung",J187&gt;0)),"Leguminosenanteil überprüfen!",IF(OR(AND(G187="Begrünung ohne Leguminosen",H187&gt;0),AND(I187="Begrünung ohne Leguminosen",J187&gt;0)),"Leguminosenanteil überprüfen!",IF(OR(AND(G187="Begrünung mit Leguminosen",H187&lt;=0),AND(I187="Begrünung mit Leguminosen",J187&lt;=0)),"Leguminosenanteil überprüfen!",IF(OR(G187="Begrünung ohne Leguminosen",I187="Begrünung ohne Leguminosen",G187="Begrünung mit Leguminosen",I187="Begrünung mit Leguminosen"),SUM(INDEX(Begrünung!C:C,MATCH('N-Berechnungsverfahren'!H187,Begrünung!A:A,0)),INDEX(Begrünung!C:C,MATCH('N-Berechnungsverfahren'!J187,Begrünung!A:A,0)),0))))))))))</f>
        <v/>
      </c>
      <c r="L187" s="59"/>
      <c r="M187" s="59"/>
      <c r="N187" s="58" t="str">
        <f t="shared" si="10"/>
        <v/>
      </c>
      <c r="O187" s="59"/>
      <c r="P187" s="89"/>
      <c r="Q187" s="58" t="str">
        <f>IF(B187="","",IF(OR(K187="Begrünung überprüfen!",K187="Leguminosenanteil überprüfen!"),"Begrünung überprüfen!",IF(OR(P187="",O187="",AND(P187="",O187="")),"Bodenbearbeitung auswählen!",IF(AND(J187&lt;50,P187="Walzen/Mulchen mit Leguminosen ab 50 %"),"Leguminosenanteil oder Bodenbearbeitung überprüfen!",IF(AND(J187&gt;=50,P187="Walzen/Mulchen/Mähen"),"Leguminosenanteil oder Bodenbearbeitung überprüfen!",IF(AND(J187&gt;=50,P187="Umbruch mit Leguminosen &lt; 50 %"),"Leguminosenanteil oder Bodenbearbeitung überprüfen!",IF(AND(J187&lt;50,P187="Umbruch mit Leguminosen ab 50 %"),"Leguminosenanteil oder Bodenbearbeitung überprüfen!",IF(AND(H187&lt;50,O187="Walzen/Mulchen mit Leguminosen ab 50 %"),"Leguminosenanteil oder Bodenbearbeitung überprüfen!",IF(AND(H187&gt;=50,O187="Walzen/Mulchen/Mähen"),"Leguminosenanteil oder Bodenbearbeitung überprüfen!",IF(AND(H187&gt;=50,O187="Umbruch mit Leguminosen &lt; 50 %"),"Leguminosenanteil oder Bodenbearbeitung überprüfen!",IF(AND(H187&lt;50,O187="Umbruch mit Leguminosen ab 50 %"),"Leguminosenanteil oder Bodenbearbeitung überprüfen!",SUM(INDEX(Bodenbearbeitung!B:B,MATCH('N-Berechnungsverfahren'!O187,Bodenbearbeitung!A:A,0)),INDEX(Bodenbearbeitung!B:B,MATCH('N-Berechnungsverfahren'!P187,Bodenbearbeitung!A:A,0))))))))))))))</f>
        <v/>
      </c>
      <c r="R187" s="109" t="str">
        <f t="shared" si="11"/>
        <v/>
      </c>
    </row>
    <row r="188" spans="1:18" x14ac:dyDescent="0.25">
      <c r="A188" s="108">
        <v>182</v>
      </c>
      <c r="B188" s="58" t="str">
        <f>IF(Flächenverzeichnis!A193="","",Flächenverzeichnis!A193)</f>
        <v/>
      </c>
      <c r="C188" s="59"/>
      <c r="D188" s="58" t="str">
        <f>IF(B188="","",IF(C188="","Zielertrag auswählen!",IF(C188="Traubenertrag:","Zielertrag auswählen!",INDEX('N-Grundbedarf'!B:B,MATCH(C188,'N-Grundbedarf'!A:A,0)))))</f>
        <v/>
      </c>
      <c r="E188" s="59"/>
      <c r="F188" s="58" t="str">
        <f t="shared" si="9"/>
        <v/>
      </c>
      <c r="G188" s="59"/>
      <c r="H188" s="86"/>
      <c r="I188" s="89"/>
      <c r="J188" s="90"/>
      <c r="K188" s="88" t="str">
        <f>IF(B188="","",IF(OR(G188="",I188="",AND(G188="",I188="")),"Begrünung überprüfen!",IF(OR(H188="",J188="",AND(H188="",J188="")),"Leguminosenanteil überprüfen!",IF(AND(AND(G188="keine Begrünung",H188=0),AND(I188="keine Begrünung",J188=0)),0,IF(OR(AND(G188="",H188&gt;0),AND(I188="",J188&gt;0)),"Begrünung überprüfen!",IF(OR(AND(G188="keine Begrünung",H188&gt;0),AND(I188="keine Begrünung",J188&gt;0)),"Leguminosenanteil überprüfen!",IF(OR(AND(G188="Begrünung ohne Leguminosen",H188&gt;0),AND(I188="Begrünung ohne Leguminosen",J188&gt;0)),"Leguminosenanteil überprüfen!",IF(OR(AND(G188="Begrünung mit Leguminosen",H188&lt;=0),AND(I188="Begrünung mit Leguminosen",J188&lt;=0)),"Leguminosenanteil überprüfen!",IF(OR(G188="Begrünung ohne Leguminosen",I188="Begrünung ohne Leguminosen",G188="Begrünung mit Leguminosen",I188="Begrünung mit Leguminosen"),SUM(INDEX(Begrünung!C:C,MATCH('N-Berechnungsverfahren'!H188,Begrünung!A:A,0)),INDEX(Begrünung!C:C,MATCH('N-Berechnungsverfahren'!J188,Begrünung!A:A,0)),0))))))))))</f>
        <v/>
      </c>
      <c r="L188" s="59"/>
      <c r="M188" s="59"/>
      <c r="N188" s="58" t="str">
        <f t="shared" si="10"/>
        <v/>
      </c>
      <c r="O188" s="59"/>
      <c r="P188" s="89"/>
      <c r="Q188" s="58" t="str">
        <f>IF(B188="","",IF(OR(K188="Begrünung überprüfen!",K188="Leguminosenanteil überprüfen!"),"Begrünung überprüfen!",IF(OR(P188="",O188="",AND(P188="",O188="")),"Bodenbearbeitung auswählen!",IF(AND(J188&lt;50,P188="Walzen/Mulchen mit Leguminosen ab 50 %"),"Leguminosenanteil oder Bodenbearbeitung überprüfen!",IF(AND(J188&gt;=50,P188="Walzen/Mulchen/Mähen"),"Leguminosenanteil oder Bodenbearbeitung überprüfen!",IF(AND(J188&gt;=50,P188="Umbruch mit Leguminosen &lt; 50 %"),"Leguminosenanteil oder Bodenbearbeitung überprüfen!",IF(AND(J188&lt;50,P188="Umbruch mit Leguminosen ab 50 %"),"Leguminosenanteil oder Bodenbearbeitung überprüfen!",IF(AND(H188&lt;50,O188="Walzen/Mulchen mit Leguminosen ab 50 %"),"Leguminosenanteil oder Bodenbearbeitung überprüfen!",IF(AND(H188&gt;=50,O188="Walzen/Mulchen/Mähen"),"Leguminosenanteil oder Bodenbearbeitung überprüfen!",IF(AND(H188&gt;=50,O188="Umbruch mit Leguminosen &lt; 50 %"),"Leguminosenanteil oder Bodenbearbeitung überprüfen!",IF(AND(H188&lt;50,O188="Umbruch mit Leguminosen ab 50 %"),"Leguminosenanteil oder Bodenbearbeitung überprüfen!",SUM(INDEX(Bodenbearbeitung!B:B,MATCH('N-Berechnungsverfahren'!O188,Bodenbearbeitung!A:A,0)),INDEX(Bodenbearbeitung!B:B,MATCH('N-Berechnungsverfahren'!P188,Bodenbearbeitung!A:A,0))))))))))))))</f>
        <v/>
      </c>
      <c r="R188" s="109" t="str">
        <f t="shared" si="11"/>
        <v/>
      </c>
    </row>
    <row r="189" spans="1:18" x14ac:dyDescent="0.25">
      <c r="A189" s="108">
        <v>183</v>
      </c>
      <c r="B189" s="58" t="str">
        <f>IF(Flächenverzeichnis!A194="","",Flächenverzeichnis!A194)</f>
        <v/>
      </c>
      <c r="C189" s="59"/>
      <c r="D189" s="58" t="str">
        <f>IF(B189="","",IF(C189="","Zielertrag auswählen!",IF(C189="Traubenertrag:","Zielertrag auswählen!",INDEX('N-Grundbedarf'!B:B,MATCH(C189,'N-Grundbedarf'!A:A,0)))))</f>
        <v/>
      </c>
      <c r="E189" s="59"/>
      <c r="F189" s="58" t="str">
        <f t="shared" si="9"/>
        <v/>
      </c>
      <c r="G189" s="59"/>
      <c r="H189" s="86"/>
      <c r="I189" s="89"/>
      <c r="J189" s="90"/>
      <c r="K189" s="88" t="str">
        <f>IF(B189="","",IF(OR(G189="",I189="",AND(G189="",I189="")),"Begrünung überprüfen!",IF(OR(H189="",J189="",AND(H189="",J189="")),"Leguminosenanteil überprüfen!",IF(AND(AND(G189="keine Begrünung",H189=0),AND(I189="keine Begrünung",J189=0)),0,IF(OR(AND(G189="",H189&gt;0),AND(I189="",J189&gt;0)),"Begrünung überprüfen!",IF(OR(AND(G189="keine Begrünung",H189&gt;0),AND(I189="keine Begrünung",J189&gt;0)),"Leguminosenanteil überprüfen!",IF(OR(AND(G189="Begrünung ohne Leguminosen",H189&gt;0),AND(I189="Begrünung ohne Leguminosen",J189&gt;0)),"Leguminosenanteil überprüfen!",IF(OR(AND(G189="Begrünung mit Leguminosen",H189&lt;=0),AND(I189="Begrünung mit Leguminosen",J189&lt;=0)),"Leguminosenanteil überprüfen!",IF(OR(G189="Begrünung ohne Leguminosen",I189="Begrünung ohne Leguminosen",G189="Begrünung mit Leguminosen",I189="Begrünung mit Leguminosen"),SUM(INDEX(Begrünung!C:C,MATCH('N-Berechnungsverfahren'!H189,Begrünung!A:A,0)),INDEX(Begrünung!C:C,MATCH('N-Berechnungsverfahren'!J189,Begrünung!A:A,0)),0))))))))))</f>
        <v/>
      </c>
      <c r="L189" s="59"/>
      <c r="M189" s="59"/>
      <c r="N189" s="58" t="str">
        <f t="shared" si="10"/>
        <v/>
      </c>
      <c r="O189" s="59"/>
      <c r="P189" s="89"/>
      <c r="Q189" s="58" t="str">
        <f>IF(B189="","",IF(OR(K189="Begrünung überprüfen!",K189="Leguminosenanteil überprüfen!"),"Begrünung überprüfen!",IF(OR(P189="",O189="",AND(P189="",O189="")),"Bodenbearbeitung auswählen!",IF(AND(J189&lt;50,P189="Walzen/Mulchen mit Leguminosen ab 50 %"),"Leguminosenanteil oder Bodenbearbeitung überprüfen!",IF(AND(J189&gt;=50,P189="Walzen/Mulchen/Mähen"),"Leguminosenanteil oder Bodenbearbeitung überprüfen!",IF(AND(J189&gt;=50,P189="Umbruch mit Leguminosen &lt; 50 %"),"Leguminosenanteil oder Bodenbearbeitung überprüfen!",IF(AND(J189&lt;50,P189="Umbruch mit Leguminosen ab 50 %"),"Leguminosenanteil oder Bodenbearbeitung überprüfen!",IF(AND(H189&lt;50,O189="Walzen/Mulchen mit Leguminosen ab 50 %"),"Leguminosenanteil oder Bodenbearbeitung überprüfen!",IF(AND(H189&gt;=50,O189="Walzen/Mulchen/Mähen"),"Leguminosenanteil oder Bodenbearbeitung überprüfen!",IF(AND(H189&gt;=50,O189="Umbruch mit Leguminosen &lt; 50 %"),"Leguminosenanteil oder Bodenbearbeitung überprüfen!",IF(AND(H189&lt;50,O189="Umbruch mit Leguminosen ab 50 %"),"Leguminosenanteil oder Bodenbearbeitung überprüfen!",SUM(INDEX(Bodenbearbeitung!B:B,MATCH('N-Berechnungsverfahren'!O189,Bodenbearbeitung!A:A,0)),INDEX(Bodenbearbeitung!B:B,MATCH('N-Berechnungsverfahren'!P189,Bodenbearbeitung!A:A,0))))))))))))))</f>
        <v/>
      </c>
      <c r="R189" s="109" t="str">
        <f t="shared" si="11"/>
        <v/>
      </c>
    </row>
    <row r="190" spans="1:18" x14ac:dyDescent="0.25">
      <c r="A190" s="108">
        <v>184</v>
      </c>
      <c r="B190" s="58" t="str">
        <f>IF(Flächenverzeichnis!A195="","",Flächenverzeichnis!A195)</f>
        <v/>
      </c>
      <c r="C190" s="59"/>
      <c r="D190" s="58" t="str">
        <f>IF(B190="","",IF(C190="","Zielertrag auswählen!",IF(C190="Traubenertrag:","Zielertrag auswählen!",INDEX('N-Grundbedarf'!B:B,MATCH(C190,'N-Grundbedarf'!A:A,0)))))</f>
        <v/>
      </c>
      <c r="E190" s="59"/>
      <c r="F190" s="58" t="str">
        <f t="shared" si="9"/>
        <v/>
      </c>
      <c r="G190" s="59"/>
      <c r="H190" s="86"/>
      <c r="I190" s="89"/>
      <c r="J190" s="90"/>
      <c r="K190" s="88" t="str">
        <f>IF(B190="","",IF(OR(G190="",I190="",AND(G190="",I190="")),"Begrünung überprüfen!",IF(OR(H190="",J190="",AND(H190="",J190="")),"Leguminosenanteil überprüfen!",IF(AND(AND(G190="keine Begrünung",H190=0),AND(I190="keine Begrünung",J190=0)),0,IF(OR(AND(G190="",H190&gt;0),AND(I190="",J190&gt;0)),"Begrünung überprüfen!",IF(OR(AND(G190="keine Begrünung",H190&gt;0),AND(I190="keine Begrünung",J190&gt;0)),"Leguminosenanteil überprüfen!",IF(OR(AND(G190="Begrünung ohne Leguminosen",H190&gt;0),AND(I190="Begrünung ohne Leguminosen",J190&gt;0)),"Leguminosenanteil überprüfen!",IF(OR(AND(G190="Begrünung mit Leguminosen",H190&lt;=0),AND(I190="Begrünung mit Leguminosen",J190&lt;=0)),"Leguminosenanteil überprüfen!",IF(OR(G190="Begrünung ohne Leguminosen",I190="Begrünung ohne Leguminosen",G190="Begrünung mit Leguminosen",I190="Begrünung mit Leguminosen"),SUM(INDEX(Begrünung!C:C,MATCH('N-Berechnungsverfahren'!H190,Begrünung!A:A,0)),INDEX(Begrünung!C:C,MATCH('N-Berechnungsverfahren'!J190,Begrünung!A:A,0)),0))))))))))</f>
        <v/>
      </c>
      <c r="L190" s="59"/>
      <c r="M190" s="59"/>
      <c r="N190" s="58" t="str">
        <f t="shared" si="10"/>
        <v/>
      </c>
      <c r="O190" s="59"/>
      <c r="P190" s="89"/>
      <c r="Q190" s="58" t="str">
        <f>IF(B190="","",IF(OR(K190="Begrünung überprüfen!",K190="Leguminosenanteil überprüfen!"),"Begrünung überprüfen!",IF(OR(P190="",O190="",AND(P190="",O190="")),"Bodenbearbeitung auswählen!",IF(AND(J190&lt;50,P190="Walzen/Mulchen mit Leguminosen ab 50 %"),"Leguminosenanteil oder Bodenbearbeitung überprüfen!",IF(AND(J190&gt;=50,P190="Walzen/Mulchen/Mähen"),"Leguminosenanteil oder Bodenbearbeitung überprüfen!",IF(AND(J190&gt;=50,P190="Umbruch mit Leguminosen &lt; 50 %"),"Leguminosenanteil oder Bodenbearbeitung überprüfen!",IF(AND(J190&lt;50,P190="Umbruch mit Leguminosen ab 50 %"),"Leguminosenanteil oder Bodenbearbeitung überprüfen!",IF(AND(H190&lt;50,O190="Walzen/Mulchen mit Leguminosen ab 50 %"),"Leguminosenanteil oder Bodenbearbeitung überprüfen!",IF(AND(H190&gt;=50,O190="Walzen/Mulchen/Mähen"),"Leguminosenanteil oder Bodenbearbeitung überprüfen!",IF(AND(H190&gt;=50,O190="Umbruch mit Leguminosen &lt; 50 %"),"Leguminosenanteil oder Bodenbearbeitung überprüfen!",IF(AND(H190&lt;50,O190="Umbruch mit Leguminosen ab 50 %"),"Leguminosenanteil oder Bodenbearbeitung überprüfen!",SUM(INDEX(Bodenbearbeitung!B:B,MATCH('N-Berechnungsverfahren'!O190,Bodenbearbeitung!A:A,0)),INDEX(Bodenbearbeitung!B:B,MATCH('N-Berechnungsverfahren'!P190,Bodenbearbeitung!A:A,0))))))))))))))</f>
        <v/>
      </c>
      <c r="R190" s="109" t="str">
        <f t="shared" si="11"/>
        <v/>
      </c>
    </row>
    <row r="191" spans="1:18" x14ac:dyDescent="0.25">
      <c r="A191" s="108">
        <v>185</v>
      </c>
      <c r="B191" s="58" t="str">
        <f>IF(Flächenverzeichnis!A196="","",Flächenverzeichnis!A196)</f>
        <v/>
      </c>
      <c r="C191" s="59"/>
      <c r="D191" s="58" t="str">
        <f>IF(B191="","",IF(C191="","Zielertrag auswählen!",IF(C191="Traubenertrag:","Zielertrag auswählen!",INDEX('N-Grundbedarf'!B:B,MATCH(C191,'N-Grundbedarf'!A:A,0)))))</f>
        <v/>
      </c>
      <c r="E191" s="59"/>
      <c r="F191" s="58" t="str">
        <f t="shared" si="9"/>
        <v/>
      </c>
      <c r="G191" s="59"/>
      <c r="H191" s="86"/>
      <c r="I191" s="89"/>
      <c r="J191" s="90"/>
      <c r="K191" s="88" t="str">
        <f>IF(B191="","",IF(OR(G191="",I191="",AND(G191="",I191="")),"Begrünung überprüfen!",IF(OR(H191="",J191="",AND(H191="",J191="")),"Leguminosenanteil überprüfen!",IF(AND(AND(G191="keine Begrünung",H191=0),AND(I191="keine Begrünung",J191=0)),0,IF(OR(AND(G191="",H191&gt;0),AND(I191="",J191&gt;0)),"Begrünung überprüfen!",IF(OR(AND(G191="keine Begrünung",H191&gt;0),AND(I191="keine Begrünung",J191&gt;0)),"Leguminosenanteil überprüfen!",IF(OR(AND(G191="Begrünung ohne Leguminosen",H191&gt;0),AND(I191="Begrünung ohne Leguminosen",J191&gt;0)),"Leguminosenanteil überprüfen!",IF(OR(AND(G191="Begrünung mit Leguminosen",H191&lt;=0),AND(I191="Begrünung mit Leguminosen",J191&lt;=0)),"Leguminosenanteil überprüfen!",IF(OR(G191="Begrünung ohne Leguminosen",I191="Begrünung ohne Leguminosen",G191="Begrünung mit Leguminosen",I191="Begrünung mit Leguminosen"),SUM(INDEX(Begrünung!C:C,MATCH('N-Berechnungsverfahren'!H191,Begrünung!A:A,0)),INDEX(Begrünung!C:C,MATCH('N-Berechnungsverfahren'!J191,Begrünung!A:A,0)),0))))))))))</f>
        <v/>
      </c>
      <c r="L191" s="59"/>
      <c r="M191" s="59"/>
      <c r="N191" s="58" t="str">
        <f t="shared" si="10"/>
        <v/>
      </c>
      <c r="O191" s="59"/>
      <c r="P191" s="89"/>
      <c r="Q191" s="58" t="str">
        <f>IF(B191="","",IF(OR(K191="Begrünung überprüfen!",K191="Leguminosenanteil überprüfen!"),"Begrünung überprüfen!",IF(OR(P191="",O191="",AND(P191="",O191="")),"Bodenbearbeitung auswählen!",IF(AND(J191&lt;50,P191="Walzen/Mulchen mit Leguminosen ab 50 %"),"Leguminosenanteil oder Bodenbearbeitung überprüfen!",IF(AND(J191&gt;=50,P191="Walzen/Mulchen/Mähen"),"Leguminosenanteil oder Bodenbearbeitung überprüfen!",IF(AND(J191&gt;=50,P191="Umbruch mit Leguminosen &lt; 50 %"),"Leguminosenanteil oder Bodenbearbeitung überprüfen!",IF(AND(J191&lt;50,P191="Umbruch mit Leguminosen ab 50 %"),"Leguminosenanteil oder Bodenbearbeitung überprüfen!",IF(AND(H191&lt;50,O191="Walzen/Mulchen mit Leguminosen ab 50 %"),"Leguminosenanteil oder Bodenbearbeitung überprüfen!",IF(AND(H191&gt;=50,O191="Walzen/Mulchen/Mähen"),"Leguminosenanteil oder Bodenbearbeitung überprüfen!",IF(AND(H191&gt;=50,O191="Umbruch mit Leguminosen &lt; 50 %"),"Leguminosenanteil oder Bodenbearbeitung überprüfen!",IF(AND(H191&lt;50,O191="Umbruch mit Leguminosen ab 50 %"),"Leguminosenanteil oder Bodenbearbeitung überprüfen!",SUM(INDEX(Bodenbearbeitung!B:B,MATCH('N-Berechnungsverfahren'!O191,Bodenbearbeitung!A:A,0)),INDEX(Bodenbearbeitung!B:B,MATCH('N-Berechnungsverfahren'!P191,Bodenbearbeitung!A:A,0))))))))))))))</f>
        <v/>
      </c>
      <c r="R191" s="109" t="str">
        <f t="shared" si="11"/>
        <v/>
      </c>
    </row>
    <row r="192" spans="1:18" x14ac:dyDescent="0.25">
      <c r="A192" s="108">
        <v>186</v>
      </c>
      <c r="B192" s="58" t="str">
        <f>IF(Flächenverzeichnis!A197="","",Flächenverzeichnis!A197)</f>
        <v/>
      </c>
      <c r="C192" s="59"/>
      <c r="D192" s="58" t="str">
        <f>IF(B192="","",IF(C192="","Zielertrag auswählen!",IF(C192="Traubenertrag:","Zielertrag auswählen!",INDEX('N-Grundbedarf'!B:B,MATCH(C192,'N-Grundbedarf'!A:A,0)))))</f>
        <v/>
      </c>
      <c r="E192" s="59"/>
      <c r="F192" s="58" t="str">
        <f t="shared" si="9"/>
        <v/>
      </c>
      <c r="G192" s="59"/>
      <c r="H192" s="86"/>
      <c r="I192" s="89"/>
      <c r="J192" s="90"/>
      <c r="K192" s="88" t="str">
        <f>IF(B192="","",IF(OR(G192="",I192="",AND(G192="",I192="")),"Begrünung überprüfen!",IF(OR(H192="",J192="",AND(H192="",J192="")),"Leguminosenanteil überprüfen!",IF(AND(AND(G192="keine Begrünung",H192=0),AND(I192="keine Begrünung",J192=0)),0,IF(OR(AND(G192="",H192&gt;0),AND(I192="",J192&gt;0)),"Begrünung überprüfen!",IF(OR(AND(G192="keine Begrünung",H192&gt;0),AND(I192="keine Begrünung",J192&gt;0)),"Leguminosenanteil überprüfen!",IF(OR(AND(G192="Begrünung ohne Leguminosen",H192&gt;0),AND(I192="Begrünung ohne Leguminosen",J192&gt;0)),"Leguminosenanteil überprüfen!",IF(OR(AND(G192="Begrünung mit Leguminosen",H192&lt;=0),AND(I192="Begrünung mit Leguminosen",J192&lt;=0)),"Leguminosenanteil überprüfen!",IF(OR(G192="Begrünung ohne Leguminosen",I192="Begrünung ohne Leguminosen",G192="Begrünung mit Leguminosen",I192="Begrünung mit Leguminosen"),SUM(INDEX(Begrünung!C:C,MATCH('N-Berechnungsverfahren'!H192,Begrünung!A:A,0)),INDEX(Begrünung!C:C,MATCH('N-Berechnungsverfahren'!J192,Begrünung!A:A,0)),0))))))))))</f>
        <v/>
      </c>
      <c r="L192" s="59"/>
      <c r="M192" s="59"/>
      <c r="N192" s="58" t="str">
        <f t="shared" si="10"/>
        <v/>
      </c>
      <c r="O192" s="59"/>
      <c r="P192" s="89"/>
      <c r="Q192" s="58" t="str">
        <f>IF(B192="","",IF(OR(K192="Begrünung überprüfen!",K192="Leguminosenanteil überprüfen!"),"Begrünung überprüfen!",IF(OR(P192="",O192="",AND(P192="",O192="")),"Bodenbearbeitung auswählen!",IF(AND(J192&lt;50,P192="Walzen/Mulchen mit Leguminosen ab 50 %"),"Leguminosenanteil oder Bodenbearbeitung überprüfen!",IF(AND(J192&gt;=50,P192="Walzen/Mulchen/Mähen"),"Leguminosenanteil oder Bodenbearbeitung überprüfen!",IF(AND(J192&gt;=50,P192="Umbruch mit Leguminosen &lt; 50 %"),"Leguminosenanteil oder Bodenbearbeitung überprüfen!",IF(AND(J192&lt;50,P192="Umbruch mit Leguminosen ab 50 %"),"Leguminosenanteil oder Bodenbearbeitung überprüfen!",IF(AND(H192&lt;50,O192="Walzen/Mulchen mit Leguminosen ab 50 %"),"Leguminosenanteil oder Bodenbearbeitung überprüfen!",IF(AND(H192&gt;=50,O192="Walzen/Mulchen/Mähen"),"Leguminosenanteil oder Bodenbearbeitung überprüfen!",IF(AND(H192&gt;=50,O192="Umbruch mit Leguminosen &lt; 50 %"),"Leguminosenanteil oder Bodenbearbeitung überprüfen!",IF(AND(H192&lt;50,O192="Umbruch mit Leguminosen ab 50 %"),"Leguminosenanteil oder Bodenbearbeitung überprüfen!",SUM(INDEX(Bodenbearbeitung!B:B,MATCH('N-Berechnungsverfahren'!O192,Bodenbearbeitung!A:A,0)),INDEX(Bodenbearbeitung!B:B,MATCH('N-Berechnungsverfahren'!P192,Bodenbearbeitung!A:A,0))))))))))))))</f>
        <v/>
      </c>
      <c r="R192" s="109" t="str">
        <f t="shared" si="11"/>
        <v/>
      </c>
    </row>
    <row r="193" spans="1:18" x14ac:dyDescent="0.25">
      <c r="A193" s="108">
        <v>187</v>
      </c>
      <c r="B193" s="58" t="str">
        <f>IF(Flächenverzeichnis!A198="","",Flächenverzeichnis!A198)</f>
        <v/>
      </c>
      <c r="C193" s="59"/>
      <c r="D193" s="58" t="str">
        <f>IF(B193="","",IF(C193="","Zielertrag auswählen!",IF(C193="Traubenertrag:","Zielertrag auswählen!",INDEX('N-Grundbedarf'!B:B,MATCH(C193,'N-Grundbedarf'!A:A,0)))))</f>
        <v/>
      </c>
      <c r="E193" s="59"/>
      <c r="F193" s="58" t="str">
        <f t="shared" si="9"/>
        <v/>
      </c>
      <c r="G193" s="59"/>
      <c r="H193" s="86"/>
      <c r="I193" s="89"/>
      <c r="J193" s="90"/>
      <c r="K193" s="88" t="str">
        <f>IF(B193="","",IF(OR(G193="",I193="",AND(G193="",I193="")),"Begrünung überprüfen!",IF(OR(H193="",J193="",AND(H193="",J193="")),"Leguminosenanteil überprüfen!",IF(AND(AND(G193="keine Begrünung",H193=0),AND(I193="keine Begrünung",J193=0)),0,IF(OR(AND(G193="",H193&gt;0),AND(I193="",J193&gt;0)),"Begrünung überprüfen!",IF(OR(AND(G193="keine Begrünung",H193&gt;0),AND(I193="keine Begrünung",J193&gt;0)),"Leguminosenanteil überprüfen!",IF(OR(AND(G193="Begrünung ohne Leguminosen",H193&gt;0),AND(I193="Begrünung ohne Leguminosen",J193&gt;0)),"Leguminosenanteil überprüfen!",IF(OR(AND(G193="Begrünung mit Leguminosen",H193&lt;=0),AND(I193="Begrünung mit Leguminosen",J193&lt;=0)),"Leguminosenanteil überprüfen!",IF(OR(G193="Begrünung ohne Leguminosen",I193="Begrünung ohne Leguminosen",G193="Begrünung mit Leguminosen",I193="Begrünung mit Leguminosen"),SUM(INDEX(Begrünung!C:C,MATCH('N-Berechnungsverfahren'!H193,Begrünung!A:A,0)),INDEX(Begrünung!C:C,MATCH('N-Berechnungsverfahren'!J193,Begrünung!A:A,0)),0))))))))))</f>
        <v/>
      </c>
      <c r="L193" s="59"/>
      <c r="M193" s="59"/>
      <c r="N193" s="58" t="str">
        <f t="shared" si="10"/>
        <v/>
      </c>
      <c r="O193" s="59"/>
      <c r="P193" s="89"/>
      <c r="Q193" s="58" t="str">
        <f>IF(B193="","",IF(OR(K193="Begrünung überprüfen!",K193="Leguminosenanteil überprüfen!"),"Begrünung überprüfen!",IF(OR(P193="",O193="",AND(P193="",O193="")),"Bodenbearbeitung auswählen!",IF(AND(J193&lt;50,P193="Walzen/Mulchen mit Leguminosen ab 50 %"),"Leguminosenanteil oder Bodenbearbeitung überprüfen!",IF(AND(J193&gt;=50,P193="Walzen/Mulchen/Mähen"),"Leguminosenanteil oder Bodenbearbeitung überprüfen!",IF(AND(J193&gt;=50,P193="Umbruch mit Leguminosen &lt; 50 %"),"Leguminosenanteil oder Bodenbearbeitung überprüfen!",IF(AND(J193&lt;50,P193="Umbruch mit Leguminosen ab 50 %"),"Leguminosenanteil oder Bodenbearbeitung überprüfen!",IF(AND(H193&lt;50,O193="Walzen/Mulchen mit Leguminosen ab 50 %"),"Leguminosenanteil oder Bodenbearbeitung überprüfen!",IF(AND(H193&gt;=50,O193="Walzen/Mulchen/Mähen"),"Leguminosenanteil oder Bodenbearbeitung überprüfen!",IF(AND(H193&gt;=50,O193="Umbruch mit Leguminosen &lt; 50 %"),"Leguminosenanteil oder Bodenbearbeitung überprüfen!",IF(AND(H193&lt;50,O193="Umbruch mit Leguminosen ab 50 %"),"Leguminosenanteil oder Bodenbearbeitung überprüfen!",SUM(INDEX(Bodenbearbeitung!B:B,MATCH('N-Berechnungsverfahren'!O193,Bodenbearbeitung!A:A,0)),INDEX(Bodenbearbeitung!B:B,MATCH('N-Berechnungsverfahren'!P193,Bodenbearbeitung!A:A,0))))))))))))))</f>
        <v/>
      </c>
      <c r="R193" s="109" t="str">
        <f t="shared" si="11"/>
        <v/>
      </c>
    </row>
    <row r="194" spans="1:18" x14ac:dyDescent="0.25">
      <c r="A194" s="108">
        <v>188</v>
      </c>
      <c r="B194" s="58" t="str">
        <f>IF(Flächenverzeichnis!A199="","",Flächenverzeichnis!A199)</f>
        <v/>
      </c>
      <c r="C194" s="59"/>
      <c r="D194" s="58" t="str">
        <f>IF(B194="","",IF(C194="","Zielertrag auswählen!",IF(C194="Traubenertrag:","Zielertrag auswählen!",INDEX('N-Grundbedarf'!B:B,MATCH(C194,'N-Grundbedarf'!A:A,0)))))</f>
        <v/>
      </c>
      <c r="E194" s="59"/>
      <c r="F194" s="58" t="str">
        <f t="shared" si="9"/>
        <v/>
      </c>
      <c r="G194" s="59"/>
      <c r="H194" s="86"/>
      <c r="I194" s="89"/>
      <c r="J194" s="90"/>
      <c r="K194" s="88" t="str">
        <f>IF(B194="","",IF(OR(G194="",I194="",AND(G194="",I194="")),"Begrünung überprüfen!",IF(OR(H194="",J194="",AND(H194="",J194="")),"Leguminosenanteil überprüfen!",IF(AND(AND(G194="keine Begrünung",H194=0),AND(I194="keine Begrünung",J194=0)),0,IF(OR(AND(G194="",H194&gt;0),AND(I194="",J194&gt;0)),"Begrünung überprüfen!",IF(OR(AND(G194="keine Begrünung",H194&gt;0),AND(I194="keine Begrünung",J194&gt;0)),"Leguminosenanteil überprüfen!",IF(OR(AND(G194="Begrünung ohne Leguminosen",H194&gt;0),AND(I194="Begrünung ohne Leguminosen",J194&gt;0)),"Leguminosenanteil überprüfen!",IF(OR(AND(G194="Begrünung mit Leguminosen",H194&lt;=0),AND(I194="Begrünung mit Leguminosen",J194&lt;=0)),"Leguminosenanteil überprüfen!",IF(OR(G194="Begrünung ohne Leguminosen",I194="Begrünung ohne Leguminosen",G194="Begrünung mit Leguminosen",I194="Begrünung mit Leguminosen"),SUM(INDEX(Begrünung!C:C,MATCH('N-Berechnungsverfahren'!H194,Begrünung!A:A,0)),INDEX(Begrünung!C:C,MATCH('N-Berechnungsverfahren'!J194,Begrünung!A:A,0)),0))))))))))</f>
        <v/>
      </c>
      <c r="L194" s="59"/>
      <c r="M194" s="59"/>
      <c r="N194" s="58" t="str">
        <f t="shared" si="10"/>
        <v/>
      </c>
      <c r="O194" s="59"/>
      <c r="P194" s="89"/>
      <c r="Q194" s="58" t="str">
        <f>IF(B194="","",IF(OR(K194="Begrünung überprüfen!",K194="Leguminosenanteil überprüfen!"),"Begrünung überprüfen!",IF(OR(P194="",O194="",AND(P194="",O194="")),"Bodenbearbeitung auswählen!",IF(AND(J194&lt;50,P194="Walzen/Mulchen mit Leguminosen ab 50 %"),"Leguminosenanteil oder Bodenbearbeitung überprüfen!",IF(AND(J194&gt;=50,P194="Walzen/Mulchen/Mähen"),"Leguminosenanteil oder Bodenbearbeitung überprüfen!",IF(AND(J194&gt;=50,P194="Umbruch mit Leguminosen &lt; 50 %"),"Leguminosenanteil oder Bodenbearbeitung überprüfen!",IF(AND(J194&lt;50,P194="Umbruch mit Leguminosen ab 50 %"),"Leguminosenanteil oder Bodenbearbeitung überprüfen!",IF(AND(H194&lt;50,O194="Walzen/Mulchen mit Leguminosen ab 50 %"),"Leguminosenanteil oder Bodenbearbeitung überprüfen!",IF(AND(H194&gt;=50,O194="Walzen/Mulchen/Mähen"),"Leguminosenanteil oder Bodenbearbeitung überprüfen!",IF(AND(H194&gt;=50,O194="Umbruch mit Leguminosen &lt; 50 %"),"Leguminosenanteil oder Bodenbearbeitung überprüfen!",IF(AND(H194&lt;50,O194="Umbruch mit Leguminosen ab 50 %"),"Leguminosenanteil oder Bodenbearbeitung überprüfen!",SUM(INDEX(Bodenbearbeitung!B:B,MATCH('N-Berechnungsverfahren'!O194,Bodenbearbeitung!A:A,0)),INDEX(Bodenbearbeitung!B:B,MATCH('N-Berechnungsverfahren'!P194,Bodenbearbeitung!A:A,0))))))))))))))</f>
        <v/>
      </c>
      <c r="R194" s="109" t="str">
        <f t="shared" si="11"/>
        <v/>
      </c>
    </row>
    <row r="195" spans="1:18" x14ac:dyDescent="0.25">
      <c r="A195" s="108">
        <v>189</v>
      </c>
      <c r="B195" s="58" t="str">
        <f>IF(Flächenverzeichnis!A200="","",Flächenverzeichnis!A200)</f>
        <v/>
      </c>
      <c r="C195" s="59"/>
      <c r="D195" s="58" t="str">
        <f>IF(B195="","",IF(C195="","Zielertrag auswählen!",IF(C195="Traubenertrag:","Zielertrag auswählen!",INDEX('N-Grundbedarf'!B:B,MATCH(C195,'N-Grundbedarf'!A:A,0)))))</f>
        <v/>
      </c>
      <c r="E195" s="59"/>
      <c r="F195" s="58" t="str">
        <f t="shared" si="9"/>
        <v/>
      </c>
      <c r="G195" s="59"/>
      <c r="H195" s="86"/>
      <c r="I195" s="89"/>
      <c r="J195" s="90"/>
      <c r="K195" s="88" t="str">
        <f>IF(B195="","",IF(OR(G195="",I195="",AND(G195="",I195="")),"Begrünung überprüfen!",IF(OR(H195="",J195="",AND(H195="",J195="")),"Leguminosenanteil überprüfen!",IF(AND(AND(G195="keine Begrünung",H195=0),AND(I195="keine Begrünung",J195=0)),0,IF(OR(AND(G195="",H195&gt;0),AND(I195="",J195&gt;0)),"Begrünung überprüfen!",IF(OR(AND(G195="keine Begrünung",H195&gt;0),AND(I195="keine Begrünung",J195&gt;0)),"Leguminosenanteil überprüfen!",IF(OR(AND(G195="Begrünung ohne Leguminosen",H195&gt;0),AND(I195="Begrünung ohne Leguminosen",J195&gt;0)),"Leguminosenanteil überprüfen!",IF(OR(AND(G195="Begrünung mit Leguminosen",H195&lt;=0),AND(I195="Begrünung mit Leguminosen",J195&lt;=0)),"Leguminosenanteil überprüfen!",IF(OR(G195="Begrünung ohne Leguminosen",I195="Begrünung ohne Leguminosen",G195="Begrünung mit Leguminosen",I195="Begrünung mit Leguminosen"),SUM(INDEX(Begrünung!C:C,MATCH('N-Berechnungsverfahren'!H195,Begrünung!A:A,0)),INDEX(Begrünung!C:C,MATCH('N-Berechnungsverfahren'!J195,Begrünung!A:A,0)),0))))))))))</f>
        <v/>
      </c>
      <c r="L195" s="59"/>
      <c r="M195" s="59"/>
      <c r="N195" s="58" t="str">
        <f t="shared" si="10"/>
        <v/>
      </c>
      <c r="O195" s="59"/>
      <c r="P195" s="89"/>
      <c r="Q195" s="58" t="str">
        <f>IF(B195="","",IF(OR(K195="Begrünung überprüfen!",K195="Leguminosenanteil überprüfen!"),"Begrünung überprüfen!",IF(OR(P195="",O195="",AND(P195="",O195="")),"Bodenbearbeitung auswählen!",IF(AND(J195&lt;50,P195="Walzen/Mulchen mit Leguminosen ab 50 %"),"Leguminosenanteil oder Bodenbearbeitung überprüfen!",IF(AND(J195&gt;=50,P195="Walzen/Mulchen/Mähen"),"Leguminosenanteil oder Bodenbearbeitung überprüfen!",IF(AND(J195&gt;=50,P195="Umbruch mit Leguminosen &lt; 50 %"),"Leguminosenanteil oder Bodenbearbeitung überprüfen!",IF(AND(J195&lt;50,P195="Umbruch mit Leguminosen ab 50 %"),"Leguminosenanteil oder Bodenbearbeitung überprüfen!",IF(AND(H195&lt;50,O195="Walzen/Mulchen mit Leguminosen ab 50 %"),"Leguminosenanteil oder Bodenbearbeitung überprüfen!",IF(AND(H195&gt;=50,O195="Walzen/Mulchen/Mähen"),"Leguminosenanteil oder Bodenbearbeitung überprüfen!",IF(AND(H195&gt;=50,O195="Umbruch mit Leguminosen &lt; 50 %"),"Leguminosenanteil oder Bodenbearbeitung überprüfen!",IF(AND(H195&lt;50,O195="Umbruch mit Leguminosen ab 50 %"),"Leguminosenanteil oder Bodenbearbeitung überprüfen!",SUM(INDEX(Bodenbearbeitung!B:B,MATCH('N-Berechnungsverfahren'!O195,Bodenbearbeitung!A:A,0)),INDEX(Bodenbearbeitung!B:B,MATCH('N-Berechnungsverfahren'!P195,Bodenbearbeitung!A:A,0))))))))))))))</f>
        <v/>
      </c>
      <c r="R195" s="109" t="str">
        <f t="shared" si="11"/>
        <v/>
      </c>
    </row>
    <row r="196" spans="1:18" x14ac:dyDescent="0.25">
      <c r="A196" s="108">
        <v>190</v>
      </c>
      <c r="B196" s="58" t="str">
        <f>IF(Flächenverzeichnis!A201="","",Flächenverzeichnis!A201)</f>
        <v/>
      </c>
      <c r="C196" s="59"/>
      <c r="D196" s="58" t="str">
        <f>IF(B196="","",IF(C196="","Zielertrag auswählen!",IF(C196="Traubenertrag:","Zielertrag auswählen!",INDEX('N-Grundbedarf'!B:B,MATCH(C196,'N-Grundbedarf'!A:A,0)))))</f>
        <v/>
      </c>
      <c r="E196" s="59"/>
      <c r="F196" s="58" t="str">
        <f t="shared" si="9"/>
        <v/>
      </c>
      <c r="G196" s="59"/>
      <c r="H196" s="86"/>
      <c r="I196" s="89"/>
      <c r="J196" s="90"/>
      <c r="K196" s="88" t="str">
        <f>IF(B196="","",IF(OR(G196="",I196="",AND(G196="",I196="")),"Begrünung überprüfen!",IF(OR(H196="",J196="",AND(H196="",J196="")),"Leguminosenanteil überprüfen!",IF(AND(AND(G196="keine Begrünung",H196=0),AND(I196="keine Begrünung",J196=0)),0,IF(OR(AND(G196="",H196&gt;0),AND(I196="",J196&gt;0)),"Begrünung überprüfen!",IF(OR(AND(G196="keine Begrünung",H196&gt;0),AND(I196="keine Begrünung",J196&gt;0)),"Leguminosenanteil überprüfen!",IF(OR(AND(G196="Begrünung ohne Leguminosen",H196&gt;0),AND(I196="Begrünung ohne Leguminosen",J196&gt;0)),"Leguminosenanteil überprüfen!",IF(OR(AND(G196="Begrünung mit Leguminosen",H196&lt;=0),AND(I196="Begrünung mit Leguminosen",J196&lt;=0)),"Leguminosenanteil überprüfen!",IF(OR(G196="Begrünung ohne Leguminosen",I196="Begrünung ohne Leguminosen",G196="Begrünung mit Leguminosen",I196="Begrünung mit Leguminosen"),SUM(INDEX(Begrünung!C:C,MATCH('N-Berechnungsverfahren'!H196,Begrünung!A:A,0)),INDEX(Begrünung!C:C,MATCH('N-Berechnungsverfahren'!J196,Begrünung!A:A,0)),0))))))))))</f>
        <v/>
      </c>
      <c r="L196" s="59"/>
      <c r="M196" s="59"/>
      <c r="N196" s="58" t="str">
        <f t="shared" si="10"/>
        <v/>
      </c>
      <c r="O196" s="59"/>
      <c r="P196" s="89"/>
      <c r="Q196" s="58" t="str">
        <f>IF(B196="","",IF(OR(K196="Begrünung überprüfen!",K196="Leguminosenanteil überprüfen!"),"Begrünung überprüfen!",IF(OR(P196="",O196="",AND(P196="",O196="")),"Bodenbearbeitung auswählen!",IF(AND(J196&lt;50,P196="Walzen/Mulchen mit Leguminosen ab 50 %"),"Leguminosenanteil oder Bodenbearbeitung überprüfen!",IF(AND(J196&gt;=50,P196="Walzen/Mulchen/Mähen"),"Leguminosenanteil oder Bodenbearbeitung überprüfen!",IF(AND(J196&gt;=50,P196="Umbruch mit Leguminosen &lt; 50 %"),"Leguminosenanteil oder Bodenbearbeitung überprüfen!",IF(AND(J196&lt;50,P196="Umbruch mit Leguminosen ab 50 %"),"Leguminosenanteil oder Bodenbearbeitung überprüfen!",IF(AND(H196&lt;50,O196="Walzen/Mulchen mit Leguminosen ab 50 %"),"Leguminosenanteil oder Bodenbearbeitung überprüfen!",IF(AND(H196&gt;=50,O196="Walzen/Mulchen/Mähen"),"Leguminosenanteil oder Bodenbearbeitung überprüfen!",IF(AND(H196&gt;=50,O196="Umbruch mit Leguminosen &lt; 50 %"),"Leguminosenanteil oder Bodenbearbeitung überprüfen!",IF(AND(H196&lt;50,O196="Umbruch mit Leguminosen ab 50 %"),"Leguminosenanteil oder Bodenbearbeitung überprüfen!",SUM(INDEX(Bodenbearbeitung!B:B,MATCH('N-Berechnungsverfahren'!O196,Bodenbearbeitung!A:A,0)),INDEX(Bodenbearbeitung!B:B,MATCH('N-Berechnungsverfahren'!P196,Bodenbearbeitung!A:A,0))))))))))))))</f>
        <v/>
      </c>
      <c r="R196" s="109" t="str">
        <f t="shared" si="11"/>
        <v/>
      </c>
    </row>
    <row r="197" spans="1:18" x14ac:dyDescent="0.25">
      <c r="A197" s="108">
        <v>191</v>
      </c>
      <c r="B197" s="58" t="str">
        <f>IF(Flächenverzeichnis!A202="","",Flächenverzeichnis!A202)</f>
        <v/>
      </c>
      <c r="C197" s="59"/>
      <c r="D197" s="58" t="str">
        <f>IF(B197="","",IF(C197="","Zielertrag auswählen!",IF(C197="Traubenertrag:","Zielertrag auswählen!",INDEX('N-Grundbedarf'!B:B,MATCH(C197,'N-Grundbedarf'!A:A,0)))))</f>
        <v/>
      </c>
      <c r="E197" s="59"/>
      <c r="F197" s="58" t="str">
        <f t="shared" si="9"/>
        <v/>
      </c>
      <c r="G197" s="59"/>
      <c r="H197" s="86"/>
      <c r="I197" s="89"/>
      <c r="J197" s="90"/>
      <c r="K197" s="88" t="str">
        <f>IF(B197="","",IF(OR(G197="",I197="",AND(G197="",I197="")),"Begrünung überprüfen!",IF(OR(H197="",J197="",AND(H197="",J197="")),"Leguminosenanteil überprüfen!",IF(AND(AND(G197="keine Begrünung",H197=0),AND(I197="keine Begrünung",J197=0)),0,IF(OR(AND(G197="",H197&gt;0),AND(I197="",J197&gt;0)),"Begrünung überprüfen!",IF(OR(AND(G197="keine Begrünung",H197&gt;0),AND(I197="keine Begrünung",J197&gt;0)),"Leguminosenanteil überprüfen!",IF(OR(AND(G197="Begrünung ohne Leguminosen",H197&gt;0),AND(I197="Begrünung ohne Leguminosen",J197&gt;0)),"Leguminosenanteil überprüfen!",IF(OR(AND(G197="Begrünung mit Leguminosen",H197&lt;=0),AND(I197="Begrünung mit Leguminosen",J197&lt;=0)),"Leguminosenanteil überprüfen!",IF(OR(G197="Begrünung ohne Leguminosen",I197="Begrünung ohne Leguminosen",G197="Begrünung mit Leguminosen",I197="Begrünung mit Leguminosen"),SUM(INDEX(Begrünung!C:C,MATCH('N-Berechnungsverfahren'!H197,Begrünung!A:A,0)),INDEX(Begrünung!C:C,MATCH('N-Berechnungsverfahren'!J197,Begrünung!A:A,0)),0))))))))))</f>
        <v/>
      </c>
      <c r="L197" s="59"/>
      <c r="M197" s="59"/>
      <c r="N197" s="58" t="str">
        <f t="shared" si="10"/>
        <v/>
      </c>
      <c r="O197" s="59"/>
      <c r="P197" s="89"/>
      <c r="Q197" s="58" t="str">
        <f>IF(B197="","",IF(OR(K197="Begrünung überprüfen!",K197="Leguminosenanteil überprüfen!"),"Begrünung überprüfen!",IF(OR(P197="",O197="",AND(P197="",O197="")),"Bodenbearbeitung auswählen!",IF(AND(J197&lt;50,P197="Walzen/Mulchen mit Leguminosen ab 50 %"),"Leguminosenanteil oder Bodenbearbeitung überprüfen!",IF(AND(J197&gt;=50,P197="Walzen/Mulchen/Mähen"),"Leguminosenanteil oder Bodenbearbeitung überprüfen!",IF(AND(J197&gt;=50,P197="Umbruch mit Leguminosen &lt; 50 %"),"Leguminosenanteil oder Bodenbearbeitung überprüfen!",IF(AND(J197&lt;50,P197="Umbruch mit Leguminosen ab 50 %"),"Leguminosenanteil oder Bodenbearbeitung überprüfen!",IF(AND(H197&lt;50,O197="Walzen/Mulchen mit Leguminosen ab 50 %"),"Leguminosenanteil oder Bodenbearbeitung überprüfen!",IF(AND(H197&gt;=50,O197="Walzen/Mulchen/Mähen"),"Leguminosenanteil oder Bodenbearbeitung überprüfen!",IF(AND(H197&gt;=50,O197="Umbruch mit Leguminosen &lt; 50 %"),"Leguminosenanteil oder Bodenbearbeitung überprüfen!",IF(AND(H197&lt;50,O197="Umbruch mit Leguminosen ab 50 %"),"Leguminosenanteil oder Bodenbearbeitung überprüfen!",SUM(INDEX(Bodenbearbeitung!B:B,MATCH('N-Berechnungsverfahren'!O197,Bodenbearbeitung!A:A,0)),INDEX(Bodenbearbeitung!B:B,MATCH('N-Berechnungsverfahren'!P197,Bodenbearbeitung!A:A,0))))))))))))))</f>
        <v/>
      </c>
      <c r="R197" s="109" t="str">
        <f t="shared" si="11"/>
        <v/>
      </c>
    </row>
    <row r="198" spans="1:18" x14ac:dyDescent="0.25">
      <c r="A198" s="108">
        <v>192</v>
      </c>
      <c r="B198" s="58" t="str">
        <f>IF(Flächenverzeichnis!A203="","",Flächenverzeichnis!A203)</f>
        <v/>
      </c>
      <c r="C198" s="59"/>
      <c r="D198" s="58" t="str">
        <f>IF(B198="","",IF(C198="","Zielertrag auswählen!",IF(C198="Traubenertrag:","Zielertrag auswählen!",INDEX('N-Grundbedarf'!B:B,MATCH(C198,'N-Grundbedarf'!A:A,0)))))</f>
        <v/>
      </c>
      <c r="E198" s="59"/>
      <c r="F198" s="58" t="str">
        <f t="shared" si="9"/>
        <v/>
      </c>
      <c r="G198" s="59"/>
      <c r="H198" s="86"/>
      <c r="I198" s="89"/>
      <c r="J198" s="90"/>
      <c r="K198" s="88" t="str">
        <f>IF(B198="","",IF(OR(G198="",I198="",AND(G198="",I198="")),"Begrünung überprüfen!",IF(OR(H198="",J198="",AND(H198="",J198="")),"Leguminosenanteil überprüfen!",IF(AND(AND(G198="keine Begrünung",H198=0),AND(I198="keine Begrünung",J198=0)),0,IF(OR(AND(G198="",H198&gt;0),AND(I198="",J198&gt;0)),"Begrünung überprüfen!",IF(OR(AND(G198="keine Begrünung",H198&gt;0),AND(I198="keine Begrünung",J198&gt;0)),"Leguminosenanteil überprüfen!",IF(OR(AND(G198="Begrünung ohne Leguminosen",H198&gt;0),AND(I198="Begrünung ohne Leguminosen",J198&gt;0)),"Leguminosenanteil überprüfen!",IF(OR(AND(G198="Begrünung mit Leguminosen",H198&lt;=0),AND(I198="Begrünung mit Leguminosen",J198&lt;=0)),"Leguminosenanteil überprüfen!",IF(OR(G198="Begrünung ohne Leguminosen",I198="Begrünung ohne Leguminosen",G198="Begrünung mit Leguminosen",I198="Begrünung mit Leguminosen"),SUM(INDEX(Begrünung!C:C,MATCH('N-Berechnungsverfahren'!H198,Begrünung!A:A,0)),INDEX(Begrünung!C:C,MATCH('N-Berechnungsverfahren'!J198,Begrünung!A:A,0)),0))))))))))</f>
        <v/>
      </c>
      <c r="L198" s="59"/>
      <c r="M198" s="59"/>
      <c r="N198" s="58" t="str">
        <f t="shared" si="10"/>
        <v/>
      </c>
      <c r="O198" s="59"/>
      <c r="P198" s="89"/>
      <c r="Q198" s="58" t="str">
        <f>IF(B198="","",IF(OR(K198="Begrünung überprüfen!",K198="Leguminosenanteil überprüfen!"),"Begrünung überprüfen!",IF(OR(P198="",O198="",AND(P198="",O198="")),"Bodenbearbeitung auswählen!",IF(AND(J198&lt;50,P198="Walzen/Mulchen mit Leguminosen ab 50 %"),"Leguminosenanteil oder Bodenbearbeitung überprüfen!",IF(AND(J198&gt;=50,P198="Walzen/Mulchen/Mähen"),"Leguminosenanteil oder Bodenbearbeitung überprüfen!",IF(AND(J198&gt;=50,P198="Umbruch mit Leguminosen &lt; 50 %"),"Leguminosenanteil oder Bodenbearbeitung überprüfen!",IF(AND(J198&lt;50,P198="Umbruch mit Leguminosen ab 50 %"),"Leguminosenanteil oder Bodenbearbeitung überprüfen!",IF(AND(H198&lt;50,O198="Walzen/Mulchen mit Leguminosen ab 50 %"),"Leguminosenanteil oder Bodenbearbeitung überprüfen!",IF(AND(H198&gt;=50,O198="Walzen/Mulchen/Mähen"),"Leguminosenanteil oder Bodenbearbeitung überprüfen!",IF(AND(H198&gt;=50,O198="Umbruch mit Leguminosen &lt; 50 %"),"Leguminosenanteil oder Bodenbearbeitung überprüfen!",IF(AND(H198&lt;50,O198="Umbruch mit Leguminosen ab 50 %"),"Leguminosenanteil oder Bodenbearbeitung überprüfen!",SUM(INDEX(Bodenbearbeitung!B:B,MATCH('N-Berechnungsverfahren'!O198,Bodenbearbeitung!A:A,0)),INDEX(Bodenbearbeitung!B:B,MATCH('N-Berechnungsverfahren'!P198,Bodenbearbeitung!A:A,0))))))))))))))</f>
        <v/>
      </c>
      <c r="R198" s="109" t="str">
        <f t="shared" si="11"/>
        <v/>
      </c>
    </row>
    <row r="199" spans="1:18" x14ac:dyDescent="0.25">
      <c r="A199" s="108">
        <v>193</v>
      </c>
      <c r="B199" s="58" t="str">
        <f>IF(Flächenverzeichnis!A204="","",Flächenverzeichnis!A204)</f>
        <v/>
      </c>
      <c r="C199" s="59"/>
      <c r="D199" s="58" t="str">
        <f>IF(B199="","",IF(C199="","Zielertrag auswählen!",IF(C199="Traubenertrag:","Zielertrag auswählen!",INDEX('N-Grundbedarf'!B:B,MATCH(C199,'N-Grundbedarf'!A:A,0)))))</f>
        <v/>
      </c>
      <c r="E199" s="59"/>
      <c r="F199" s="58" t="str">
        <f t="shared" si="9"/>
        <v/>
      </c>
      <c r="G199" s="59"/>
      <c r="H199" s="86"/>
      <c r="I199" s="89"/>
      <c r="J199" s="90"/>
      <c r="K199" s="88" t="str">
        <f>IF(B199="","",IF(OR(G199="",I199="",AND(G199="",I199="")),"Begrünung überprüfen!",IF(OR(H199="",J199="",AND(H199="",J199="")),"Leguminosenanteil überprüfen!",IF(AND(AND(G199="keine Begrünung",H199=0),AND(I199="keine Begrünung",J199=0)),0,IF(OR(AND(G199="",H199&gt;0),AND(I199="",J199&gt;0)),"Begrünung überprüfen!",IF(OR(AND(G199="keine Begrünung",H199&gt;0),AND(I199="keine Begrünung",J199&gt;0)),"Leguminosenanteil überprüfen!",IF(OR(AND(G199="Begrünung ohne Leguminosen",H199&gt;0),AND(I199="Begrünung ohne Leguminosen",J199&gt;0)),"Leguminosenanteil überprüfen!",IF(OR(AND(G199="Begrünung mit Leguminosen",H199&lt;=0),AND(I199="Begrünung mit Leguminosen",J199&lt;=0)),"Leguminosenanteil überprüfen!",IF(OR(G199="Begrünung ohne Leguminosen",I199="Begrünung ohne Leguminosen",G199="Begrünung mit Leguminosen",I199="Begrünung mit Leguminosen"),SUM(INDEX(Begrünung!C:C,MATCH('N-Berechnungsverfahren'!H199,Begrünung!A:A,0)),INDEX(Begrünung!C:C,MATCH('N-Berechnungsverfahren'!J199,Begrünung!A:A,0)),0))))))))))</f>
        <v/>
      </c>
      <c r="L199" s="59"/>
      <c r="M199" s="59"/>
      <c r="N199" s="58" t="str">
        <f t="shared" si="10"/>
        <v/>
      </c>
      <c r="O199" s="59"/>
      <c r="P199" s="89"/>
      <c r="Q199" s="58" t="str">
        <f>IF(B199="","",IF(OR(K199="Begrünung überprüfen!",K199="Leguminosenanteil überprüfen!"),"Begrünung überprüfen!",IF(OR(P199="",O199="",AND(P199="",O199="")),"Bodenbearbeitung auswählen!",IF(AND(J199&lt;50,P199="Walzen/Mulchen mit Leguminosen ab 50 %"),"Leguminosenanteil oder Bodenbearbeitung überprüfen!",IF(AND(J199&gt;=50,P199="Walzen/Mulchen/Mähen"),"Leguminosenanteil oder Bodenbearbeitung überprüfen!",IF(AND(J199&gt;=50,P199="Umbruch mit Leguminosen &lt; 50 %"),"Leguminosenanteil oder Bodenbearbeitung überprüfen!",IF(AND(J199&lt;50,P199="Umbruch mit Leguminosen ab 50 %"),"Leguminosenanteil oder Bodenbearbeitung überprüfen!",IF(AND(H199&lt;50,O199="Walzen/Mulchen mit Leguminosen ab 50 %"),"Leguminosenanteil oder Bodenbearbeitung überprüfen!",IF(AND(H199&gt;=50,O199="Walzen/Mulchen/Mähen"),"Leguminosenanteil oder Bodenbearbeitung überprüfen!",IF(AND(H199&gt;=50,O199="Umbruch mit Leguminosen &lt; 50 %"),"Leguminosenanteil oder Bodenbearbeitung überprüfen!",IF(AND(H199&lt;50,O199="Umbruch mit Leguminosen ab 50 %"),"Leguminosenanteil oder Bodenbearbeitung überprüfen!",SUM(INDEX(Bodenbearbeitung!B:B,MATCH('N-Berechnungsverfahren'!O199,Bodenbearbeitung!A:A,0)),INDEX(Bodenbearbeitung!B:B,MATCH('N-Berechnungsverfahren'!P199,Bodenbearbeitung!A:A,0))))))))))))))</f>
        <v/>
      </c>
      <c r="R199" s="109" t="str">
        <f t="shared" si="11"/>
        <v/>
      </c>
    </row>
    <row r="200" spans="1:18" x14ac:dyDescent="0.25">
      <c r="A200" s="108">
        <v>194</v>
      </c>
      <c r="B200" s="58" t="str">
        <f>IF(Flächenverzeichnis!A205="","",Flächenverzeichnis!A205)</f>
        <v/>
      </c>
      <c r="C200" s="59"/>
      <c r="D200" s="58" t="str">
        <f>IF(B200="","",IF(C200="","Zielertrag auswählen!",IF(C200="Traubenertrag:","Zielertrag auswählen!",INDEX('N-Grundbedarf'!B:B,MATCH(C200,'N-Grundbedarf'!A:A,0)))))</f>
        <v/>
      </c>
      <c r="E200" s="59"/>
      <c r="F200" s="58" t="str">
        <f t="shared" si="9"/>
        <v/>
      </c>
      <c r="G200" s="59"/>
      <c r="H200" s="86"/>
      <c r="I200" s="89"/>
      <c r="J200" s="90"/>
      <c r="K200" s="88" t="str">
        <f>IF(B200="","",IF(OR(G200="",I200="",AND(G200="",I200="")),"Begrünung überprüfen!",IF(OR(H200="",J200="",AND(H200="",J200="")),"Leguminosenanteil überprüfen!",IF(AND(AND(G200="keine Begrünung",H200=0),AND(I200="keine Begrünung",J200=0)),0,IF(OR(AND(G200="",H200&gt;0),AND(I200="",J200&gt;0)),"Begrünung überprüfen!",IF(OR(AND(G200="keine Begrünung",H200&gt;0),AND(I200="keine Begrünung",J200&gt;0)),"Leguminosenanteil überprüfen!",IF(OR(AND(G200="Begrünung ohne Leguminosen",H200&gt;0),AND(I200="Begrünung ohne Leguminosen",J200&gt;0)),"Leguminosenanteil überprüfen!",IF(OR(AND(G200="Begrünung mit Leguminosen",H200&lt;=0),AND(I200="Begrünung mit Leguminosen",J200&lt;=0)),"Leguminosenanteil überprüfen!",IF(OR(G200="Begrünung ohne Leguminosen",I200="Begrünung ohne Leguminosen",G200="Begrünung mit Leguminosen",I200="Begrünung mit Leguminosen"),SUM(INDEX(Begrünung!C:C,MATCH('N-Berechnungsverfahren'!H200,Begrünung!A:A,0)),INDEX(Begrünung!C:C,MATCH('N-Berechnungsverfahren'!J200,Begrünung!A:A,0)),0))))))))))</f>
        <v/>
      </c>
      <c r="L200" s="59"/>
      <c r="M200" s="59"/>
      <c r="N200" s="58" t="str">
        <f t="shared" si="10"/>
        <v/>
      </c>
      <c r="O200" s="59"/>
      <c r="P200" s="89"/>
      <c r="Q200" s="58" t="str">
        <f>IF(B200="","",IF(OR(K200="Begrünung überprüfen!",K200="Leguminosenanteil überprüfen!"),"Begrünung überprüfen!",IF(OR(P200="",O200="",AND(P200="",O200="")),"Bodenbearbeitung auswählen!",IF(AND(J200&lt;50,P200="Walzen/Mulchen mit Leguminosen ab 50 %"),"Leguminosenanteil oder Bodenbearbeitung überprüfen!",IF(AND(J200&gt;=50,P200="Walzen/Mulchen/Mähen"),"Leguminosenanteil oder Bodenbearbeitung überprüfen!",IF(AND(J200&gt;=50,P200="Umbruch mit Leguminosen &lt; 50 %"),"Leguminosenanteil oder Bodenbearbeitung überprüfen!",IF(AND(J200&lt;50,P200="Umbruch mit Leguminosen ab 50 %"),"Leguminosenanteil oder Bodenbearbeitung überprüfen!",IF(AND(H200&lt;50,O200="Walzen/Mulchen mit Leguminosen ab 50 %"),"Leguminosenanteil oder Bodenbearbeitung überprüfen!",IF(AND(H200&gt;=50,O200="Walzen/Mulchen/Mähen"),"Leguminosenanteil oder Bodenbearbeitung überprüfen!",IF(AND(H200&gt;=50,O200="Umbruch mit Leguminosen &lt; 50 %"),"Leguminosenanteil oder Bodenbearbeitung überprüfen!",IF(AND(H200&lt;50,O200="Umbruch mit Leguminosen ab 50 %"),"Leguminosenanteil oder Bodenbearbeitung überprüfen!",SUM(INDEX(Bodenbearbeitung!B:B,MATCH('N-Berechnungsverfahren'!O200,Bodenbearbeitung!A:A,0)),INDEX(Bodenbearbeitung!B:B,MATCH('N-Berechnungsverfahren'!P200,Bodenbearbeitung!A:A,0))))))))))))))</f>
        <v/>
      </c>
      <c r="R200" s="109" t="str">
        <f t="shared" si="11"/>
        <v/>
      </c>
    </row>
    <row r="201" spans="1:18" x14ac:dyDescent="0.25">
      <c r="A201" s="108">
        <v>195</v>
      </c>
      <c r="B201" s="58" t="str">
        <f>IF(Flächenverzeichnis!A206="","",Flächenverzeichnis!A206)</f>
        <v/>
      </c>
      <c r="C201" s="59"/>
      <c r="D201" s="58" t="str">
        <f>IF(B201="","",IF(C201="","Zielertrag auswählen!",IF(C201="Traubenertrag:","Zielertrag auswählen!",INDEX('N-Grundbedarf'!B:B,MATCH(C201,'N-Grundbedarf'!A:A,0)))))</f>
        <v/>
      </c>
      <c r="E201" s="59"/>
      <c r="F201" s="58" t="str">
        <f t="shared" si="9"/>
        <v/>
      </c>
      <c r="G201" s="59"/>
      <c r="H201" s="86"/>
      <c r="I201" s="89"/>
      <c r="J201" s="90"/>
      <c r="K201" s="88" t="str">
        <f>IF(B201="","",IF(OR(G201="",I201="",AND(G201="",I201="")),"Begrünung überprüfen!",IF(OR(H201="",J201="",AND(H201="",J201="")),"Leguminosenanteil überprüfen!",IF(AND(AND(G201="keine Begrünung",H201=0),AND(I201="keine Begrünung",J201=0)),0,IF(OR(AND(G201="",H201&gt;0),AND(I201="",J201&gt;0)),"Begrünung überprüfen!",IF(OR(AND(G201="keine Begrünung",H201&gt;0),AND(I201="keine Begrünung",J201&gt;0)),"Leguminosenanteil überprüfen!",IF(OR(AND(G201="Begrünung ohne Leguminosen",H201&gt;0),AND(I201="Begrünung ohne Leguminosen",J201&gt;0)),"Leguminosenanteil überprüfen!",IF(OR(AND(G201="Begrünung mit Leguminosen",H201&lt;=0),AND(I201="Begrünung mit Leguminosen",J201&lt;=0)),"Leguminosenanteil überprüfen!",IF(OR(G201="Begrünung ohne Leguminosen",I201="Begrünung ohne Leguminosen",G201="Begrünung mit Leguminosen",I201="Begrünung mit Leguminosen"),SUM(INDEX(Begrünung!C:C,MATCH('N-Berechnungsverfahren'!H201,Begrünung!A:A,0)),INDEX(Begrünung!C:C,MATCH('N-Berechnungsverfahren'!J201,Begrünung!A:A,0)),0))))))))))</f>
        <v/>
      </c>
      <c r="L201" s="59"/>
      <c r="M201" s="59"/>
      <c r="N201" s="58" t="str">
        <f t="shared" si="10"/>
        <v/>
      </c>
      <c r="O201" s="59"/>
      <c r="P201" s="89"/>
      <c r="Q201" s="58" t="str">
        <f>IF(B201="","",IF(OR(K201="Begrünung überprüfen!",K201="Leguminosenanteil überprüfen!"),"Begrünung überprüfen!",IF(OR(P201="",O201="",AND(P201="",O201="")),"Bodenbearbeitung auswählen!",IF(AND(J201&lt;50,P201="Walzen/Mulchen mit Leguminosen ab 50 %"),"Leguminosenanteil oder Bodenbearbeitung überprüfen!",IF(AND(J201&gt;=50,P201="Walzen/Mulchen/Mähen"),"Leguminosenanteil oder Bodenbearbeitung überprüfen!",IF(AND(J201&gt;=50,P201="Umbruch mit Leguminosen &lt; 50 %"),"Leguminosenanteil oder Bodenbearbeitung überprüfen!",IF(AND(J201&lt;50,P201="Umbruch mit Leguminosen ab 50 %"),"Leguminosenanteil oder Bodenbearbeitung überprüfen!",IF(AND(H201&lt;50,O201="Walzen/Mulchen mit Leguminosen ab 50 %"),"Leguminosenanteil oder Bodenbearbeitung überprüfen!",IF(AND(H201&gt;=50,O201="Walzen/Mulchen/Mähen"),"Leguminosenanteil oder Bodenbearbeitung überprüfen!",IF(AND(H201&gt;=50,O201="Umbruch mit Leguminosen &lt; 50 %"),"Leguminosenanteil oder Bodenbearbeitung überprüfen!",IF(AND(H201&lt;50,O201="Umbruch mit Leguminosen ab 50 %"),"Leguminosenanteil oder Bodenbearbeitung überprüfen!",SUM(INDEX(Bodenbearbeitung!B:B,MATCH('N-Berechnungsverfahren'!O201,Bodenbearbeitung!A:A,0)),INDEX(Bodenbearbeitung!B:B,MATCH('N-Berechnungsverfahren'!P201,Bodenbearbeitung!A:A,0))))))))))))))</f>
        <v/>
      </c>
      <c r="R201" s="109" t="str">
        <f t="shared" si="11"/>
        <v/>
      </c>
    </row>
    <row r="202" spans="1:18" x14ac:dyDescent="0.25">
      <c r="A202" s="108">
        <v>196</v>
      </c>
      <c r="B202" s="58" t="str">
        <f>IF(Flächenverzeichnis!A207="","",Flächenverzeichnis!A207)</f>
        <v/>
      </c>
      <c r="C202" s="59"/>
      <c r="D202" s="58" t="str">
        <f>IF(B202="","",IF(C202="","Zielertrag auswählen!",IF(C202="Traubenertrag:","Zielertrag auswählen!",INDEX('N-Grundbedarf'!B:B,MATCH(C202,'N-Grundbedarf'!A:A,0)))))</f>
        <v/>
      </c>
      <c r="E202" s="59"/>
      <c r="F202" s="58" t="str">
        <f t="shared" si="9"/>
        <v/>
      </c>
      <c r="G202" s="59"/>
      <c r="H202" s="86"/>
      <c r="I202" s="89"/>
      <c r="J202" s="90"/>
      <c r="K202" s="88" t="str">
        <f>IF(B202="","",IF(OR(G202="",I202="",AND(G202="",I202="")),"Begrünung überprüfen!",IF(OR(H202="",J202="",AND(H202="",J202="")),"Leguminosenanteil überprüfen!",IF(AND(AND(G202="keine Begrünung",H202=0),AND(I202="keine Begrünung",J202=0)),0,IF(OR(AND(G202="",H202&gt;0),AND(I202="",J202&gt;0)),"Begrünung überprüfen!",IF(OR(AND(G202="keine Begrünung",H202&gt;0),AND(I202="keine Begrünung",J202&gt;0)),"Leguminosenanteil überprüfen!",IF(OR(AND(G202="Begrünung ohne Leguminosen",H202&gt;0),AND(I202="Begrünung ohne Leguminosen",J202&gt;0)),"Leguminosenanteil überprüfen!",IF(OR(AND(G202="Begrünung mit Leguminosen",H202&lt;=0),AND(I202="Begrünung mit Leguminosen",J202&lt;=0)),"Leguminosenanteil überprüfen!",IF(OR(G202="Begrünung ohne Leguminosen",I202="Begrünung ohne Leguminosen",G202="Begrünung mit Leguminosen",I202="Begrünung mit Leguminosen"),SUM(INDEX(Begrünung!C:C,MATCH('N-Berechnungsverfahren'!H202,Begrünung!A:A,0)),INDEX(Begrünung!C:C,MATCH('N-Berechnungsverfahren'!J202,Begrünung!A:A,0)),0))))))))))</f>
        <v/>
      </c>
      <c r="L202" s="59"/>
      <c r="M202" s="59"/>
      <c r="N202" s="58" t="str">
        <f t="shared" si="10"/>
        <v/>
      </c>
      <c r="O202" s="59"/>
      <c r="P202" s="89"/>
      <c r="Q202" s="58" t="str">
        <f>IF(B202="","",IF(OR(K202="Begrünung überprüfen!",K202="Leguminosenanteil überprüfen!"),"Begrünung überprüfen!",IF(OR(P202="",O202="",AND(P202="",O202="")),"Bodenbearbeitung auswählen!",IF(AND(J202&lt;50,P202="Walzen/Mulchen mit Leguminosen ab 50 %"),"Leguminosenanteil oder Bodenbearbeitung überprüfen!",IF(AND(J202&gt;=50,P202="Walzen/Mulchen/Mähen"),"Leguminosenanteil oder Bodenbearbeitung überprüfen!",IF(AND(J202&gt;=50,P202="Umbruch mit Leguminosen &lt; 50 %"),"Leguminosenanteil oder Bodenbearbeitung überprüfen!",IF(AND(J202&lt;50,P202="Umbruch mit Leguminosen ab 50 %"),"Leguminosenanteil oder Bodenbearbeitung überprüfen!",IF(AND(H202&lt;50,O202="Walzen/Mulchen mit Leguminosen ab 50 %"),"Leguminosenanteil oder Bodenbearbeitung überprüfen!",IF(AND(H202&gt;=50,O202="Walzen/Mulchen/Mähen"),"Leguminosenanteil oder Bodenbearbeitung überprüfen!",IF(AND(H202&gt;=50,O202="Umbruch mit Leguminosen &lt; 50 %"),"Leguminosenanteil oder Bodenbearbeitung überprüfen!",IF(AND(H202&lt;50,O202="Umbruch mit Leguminosen ab 50 %"),"Leguminosenanteil oder Bodenbearbeitung überprüfen!",SUM(INDEX(Bodenbearbeitung!B:B,MATCH('N-Berechnungsverfahren'!O202,Bodenbearbeitung!A:A,0)),INDEX(Bodenbearbeitung!B:B,MATCH('N-Berechnungsverfahren'!P202,Bodenbearbeitung!A:A,0))))))))))))))</f>
        <v/>
      </c>
      <c r="R202" s="109" t="str">
        <f t="shared" si="11"/>
        <v/>
      </c>
    </row>
    <row r="203" spans="1:18" ht="15.75" thickBot="1" x14ac:dyDescent="0.3">
      <c r="A203" s="110">
        <v>197</v>
      </c>
      <c r="B203" s="111" t="str">
        <f>IF(Flächenverzeichnis!A208="","",Flächenverzeichnis!A208)</f>
        <v/>
      </c>
      <c r="C203" s="112"/>
      <c r="D203" s="111" t="str">
        <f>IF(B203="","",IF(C203="","Zielertrag auswählen!",IF(C203="Traubenertrag:","Zielertrag auswählen!",INDEX('N-Grundbedarf'!B:B,MATCH(C203,'N-Grundbedarf'!A:A,0)))))</f>
        <v/>
      </c>
      <c r="E203" s="112"/>
      <c r="F203" s="111" t="str">
        <f t="shared" si="3"/>
        <v/>
      </c>
      <c r="G203" s="112"/>
      <c r="H203" s="113"/>
      <c r="I203" s="151"/>
      <c r="J203" s="114"/>
      <c r="K203" s="134" t="str">
        <f>IF(B203="","",IF(OR(G203="",I203="",AND(G203="",I203="")),"Begrünung überprüfen!",IF(OR(H203="",J203="",AND(H203="",J203="")),"Leguminosenanteil überprüfen!",IF(AND(AND(G203="keine Begrünung",H203=0),AND(I203="keine Begrünung",J203=0)),0,IF(OR(AND(G203="",H203&gt;0),AND(I203="",J203&gt;0)),"Begrünung überprüfen!",IF(OR(AND(G203="keine Begrünung",H203&gt;0),AND(I203="keine Begrünung",J203&gt;0)),"Leguminosenanteil überprüfen!",IF(OR(AND(G203="Begrünung ohne Leguminosen",H203&gt;0),AND(I203="Begrünung ohne Leguminosen",J203&gt;0)),"Leguminosenanteil überprüfen!",IF(OR(AND(G203="Begrünung mit Leguminosen",H203&lt;=0),AND(I203="Begrünung mit Leguminosen",J203&lt;=0)),"Leguminosenanteil überprüfen!",IF(OR(G203="Begrünung ohne Leguminosen",I203="Begrünung ohne Leguminosen",G203="Begrünung mit Leguminosen",I203="Begrünung mit Leguminosen"),SUM(INDEX(Begrünung!C:C,MATCH('N-Berechnungsverfahren'!H203,Begrünung!A:A,0)),INDEX(Begrünung!C:C,MATCH('N-Berechnungsverfahren'!J203,Begrünung!A:A,0)),0))))))))))</f>
        <v/>
      </c>
      <c r="L203" s="112"/>
      <c r="M203" s="112"/>
      <c r="N203" s="111" t="str">
        <f t="shared" si="4"/>
        <v/>
      </c>
      <c r="O203" s="112"/>
      <c r="P203" s="151"/>
      <c r="Q203" s="111" t="str">
        <f>IF(B203="","",IF(OR(K203="Begrünung überprüfen!",K203="Leguminosenanteil überprüfen!"),"Begrünung überprüfen!",IF(OR(P203="",O203="",AND(P203="",O203="")),"Bodenbearbeitung auswählen!",IF(AND(J203&lt;50,P203="Walzen/Mulchen mit Leguminosen ab 50 %"),"Leguminosenanteil oder Bodenbearbeitung überprüfen!",IF(AND(J203&gt;=50,P203="Walzen/Mulchen/Mähen"),"Leguminosenanteil oder Bodenbearbeitung überprüfen!",IF(AND(J203&gt;=50,P203="Umbruch mit Leguminosen &lt; 50 %"),"Leguminosenanteil oder Bodenbearbeitung überprüfen!",IF(AND(J203&lt;50,P203="Umbruch mit Leguminosen ab 50 %"),"Leguminosenanteil oder Bodenbearbeitung überprüfen!",IF(AND(H203&lt;50,O203="Walzen/Mulchen mit Leguminosen ab 50 %"),"Leguminosenanteil oder Bodenbearbeitung überprüfen!",IF(AND(H203&gt;=50,O203="Walzen/Mulchen/Mähen"),"Leguminosenanteil oder Bodenbearbeitung überprüfen!",IF(AND(H203&gt;=50,O203="Umbruch mit Leguminosen &lt; 50 %"),"Leguminosenanteil oder Bodenbearbeitung überprüfen!",IF(AND(H203&lt;50,O203="Umbruch mit Leguminosen ab 50 %"),"Leguminosenanteil oder Bodenbearbeitung überprüfen!",SUM(INDEX(Bodenbearbeitung!B:B,MATCH('N-Berechnungsverfahren'!O203,Bodenbearbeitung!A:A,0)),INDEX(Bodenbearbeitung!B:B,MATCH('N-Berechnungsverfahren'!P203,Bodenbearbeitung!A:A,0))))))))))))))</f>
        <v/>
      </c>
      <c r="R203" s="152" t="str">
        <f t="shared" si="5"/>
        <v/>
      </c>
    </row>
  </sheetData>
  <sheetProtection algorithmName="SHA-512" hashValue="4ZW6gM7lX+1+b6/2lIoYVaY6KgJn/twIzGL3f7YtuNz60FXDxgFUoaJXU57MLQq84E1CiTbZfgY6KiBJOJgwgg==" saltValue="R9I2RKxlILe59UH8MixGGw==" spinCount="100000" sheet="1" objects="1" selectLockedCells="1"/>
  <mergeCells count="8">
    <mergeCell ref="A1:R2"/>
    <mergeCell ref="A3:R3"/>
    <mergeCell ref="A5:A6"/>
    <mergeCell ref="B5:B6"/>
    <mergeCell ref="G5:G6"/>
    <mergeCell ref="J5:J6"/>
    <mergeCell ref="I5:I6"/>
    <mergeCell ref="H5:H6"/>
  </mergeCells>
  <conditionalFormatting sqref="D7:D104 D203">
    <cfRule type="cellIs" dxfId="95" priority="18" operator="equal">
      <formula>"Zielertrag auswählen!"</formula>
    </cfRule>
  </conditionalFormatting>
  <conditionalFormatting sqref="F7:F104 F203">
    <cfRule type="cellIs" dxfId="94" priority="26" operator="equal">
      <formula>"Wüchsigkeit auswählen!"</formula>
    </cfRule>
  </conditionalFormatting>
  <conditionalFormatting sqref="N7:N104 N203">
    <cfRule type="cellIs" dxfId="93" priority="24" operator="equal">
      <formula>"Bodenart auswählen!"</formula>
    </cfRule>
    <cfRule type="cellIs" dxfId="92" priority="25" operator="equal">
      <formula>"Humusgehalt auswählen!"</formula>
    </cfRule>
  </conditionalFormatting>
  <conditionalFormatting sqref="Q7:Q104 Q203">
    <cfRule type="cellIs" dxfId="91" priority="20" operator="equal">
      <formula>"Umbruch mit Leguminosen auswählen!"</formula>
    </cfRule>
    <cfRule type="cellIs" dxfId="90" priority="21" operator="equal">
      <formula>"Umbruch ohne Leguminosen auswählen!"</formula>
    </cfRule>
    <cfRule type="cellIs" dxfId="89" priority="22" operator="equal">
      <formula>"Leguminosenanteil überprüfen!"</formula>
    </cfRule>
    <cfRule type="cellIs" dxfId="88" priority="23" operator="equal">
      <formula>"Bodenbearbeitung auswählen!"</formula>
    </cfRule>
  </conditionalFormatting>
  <conditionalFormatting sqref="R7:R104 R203">
    <cfRule type="cellIs" dxfId="87" priority="19" operator="equal">
      <formula>"Düngebedarf nicht ermittelt!"</formula>
    </cfRule>
  </conditionalFormatting>
  <conditionalFormatting sqref="K7:K104 K203">
    <cfRule type="containsText" dxfId="86" priority="17" operator="containsText" text="Begrünung überprüfen!">
      <formula>NOT(ISERROR(SEARCH("Begrünung überprüfen!",K7)))</formula>
    </cfRule>
  </conditionalFormatting>
  <conditionalFormatting sqref="Q7:Q104 Q203">
    <cfRule type="containsText" dxfId="85" priority="16" operator="containsText" text="Begrünung überprüfen!">
      <formula>NOT(ISERROR(SEARCH("Begrünung überprüfen!",Q7)))</formula>
    </cfRule>
  </conditionalFormatting>
  <conditionalFormatting sqref="K7:K104 K203">
    <cfRule type="containsText" dxfId="84" priority="15" operator="containsText" text="Leguminosenanteil überprüfen!">
      <formula>NOT(ISERROR(SEARCH("Leguminosenanteil überprüfen!",K7)))</formula>
    </cfRule>
  </conditionalFormatting>
  <conditionalFormatting sqref="Q7:Q104 Q203">
    <cfRule type="containsText" dxfId="83" priority="14" operator="containsText" text="Leguminosenanteil oder Bodenbearbeitung überprüfen!">
      <formula>NOT(ISERROR(SEARCH("Leguminosenanteil oder Bodenbearbeitung überprüfen!",Q7)))</formula>
    </cfRule>
  </conditionalFormatting>
  <conditionalFormatting sqref="D105:D202">
    <cfRule type="cellIs" dxfId="82" priority="5" operator="equal">
      <formula>"Zielertrag auswählen!"</formula>
    </cfRule>
  </conditionalFormatting>
  <conditionalFormatting sqref="F105:F202">
    <cfRule type="cellIs" dxfId="81" priority="13" operator="equal">
      <formula>"Wüchsigkeit auswählen!"</formula>
    </cfRule>
  </conditionalFormatting>
  <conditionalFormatting sqref="N105:N202">
    <cfRule type="cellIs" dxfId="80" priority="11" operator="equal">
      <formula>"Bodenart auswählen!"</formula>
    </cfRule>
    <cfRule type="cellIs" dxfId="79" priority="12" operator="equal">
      <formula>"Humusgehalt auswählen!"</formula>
    </cfRule>
  </conditionalFormatting>
  <conditionalFormatting sqref="Q105:Q202">
    <cfRule type="cellIs" dxfId="78" priority="7" operator="equal">
      <formula>"Umbruch mit Leguminosen auswählen!"</formula>
    </cfRule>
    <cfRule type="cellIs" dxfId="77" priority="8" operator="equal">
      <formula>"Umbruch ohne Leguminosen auswählen!"</formula>
    </cfRule>
    <cfRule type="cellIs" dxfId="76" priority="9" operator="equal">
      <formula>"Leguminosenanteil überprüfen!"</formula>
    </cfRule>
    <cfRule type="cellIs" dxfId="75" priority="10" operator="equal">
      <formula>"Bodenbearbeitung auswählen!"</formula>
    </cfRule>
  </conditionalFormatting>
  <conditionalFormatting sqref="R105:R202">
    <cfRule type="cellIs" dxfId="74" priority="6" operator="equal">
      <formula>"Düngebedarf nicht ermittelt!"</formula>
    </cfRule>
  </conditionalFormatting>
  <conditionalFormatting sqref="K105:K202">
    <cfRule type="containsText" dxfId="73" priority="4" operator="containsText" text="Begrünung überprüfen!">
      <formula>NOT(ISERROR(SEARCH("Begrünung überprüfen!",K105)))</formula>
    </cfRule>
  </conditionalFormatting>
  <conditionalFormatting sqref="Q105:Q202">
    <cfRule type="containsText" dxfId="72" priority="3" operator="containsText" text="Begrünung überprüfen!">
      <formula>NOT(ISERROR(SEARCH("Begrünung überprüfen!",Q105)))</formula>
    </cfRule>
  </conditionalFormatting>
  <conditionalFormatting sqref="K105:K202">
    <cfRule type="containsText" dxfId="71" priority="2" operator="containsText" text="Leguminosenanteil überprüfen!">
      <formula>NOT(ISERROR(SEARCH("Leguminosenanteil überprüfen!",K105)))</formula>
    </cfRule>
  </conditionalFormatting>
  <conditionalFormatting sqref="Q105:Q202">
    <cfRule type="containsText" dxfId="70" priority="1" operator="containsText" text="Leguminosenanteil oder Bodenbearbeitung überprüfen!">
      <formula>NOT(ISERROR(SEARCH("Leguminosenanteil oder Bodenbearbeitung überprüfen!",Q105)))</formula>
    </cfRule>
  </conditionalFormatting>
  <dataValidations count="1">
    <dataValidation allowBlank="1" showInputMessage="1" showErrorMessage="1" prompt="Max. 80 kg N/ha empfohlen!" sqref="R7:R203" xr:uid="{00000000-0002-0000-0200-000000000000}"/>
  </dataValidations>
  <pageMargins left="0.7" right="0.7" top="0.78740157499999996" bottom="0.78740157499999996" header="0.3" footer="0.3"/>
  <pageSetup paperSize="9" orientation="portrait" horizontalDpi="360" verticalDpi="36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prompt="Leguminosen-anteil auswählen!" xr:uid="{00000000-0002-0000-0200-000008000000}">
          <x14:formula1>
            <xm:f>Begrünung!$A$2:$A$13</xm:f>
          </x14:formula1>
          <xm:sqref>J7:J203</xm:sqref>
        </x14:dataValidation>
        <x14:dataValidation type="list" allowBlank="1" showInputMessage="1" showErrorMessage="1" prompt="Leguminosen-anteil auswählen!" xr:uid="{00000000-0002-0000-0200-000009000000}">
          <x14:formula1>
            <xm:f>Begrünung!$A$2:$A$14</xm:f>
          </x14:formula1>
          <xm:sqref>H7:H203</xm:sqref>
        </x14:dataValidation>
        <x14:dataValidation type="list" allowBlank="1" showInputMessage="1" showErrorMessage="1" prompt="Wüchsigkeit auswählen!" xr:uid="{9CF6151D-4395-476C-8351-E941317437F6}">
          <x14:formula1>
            <xm:f>Dropdownlisten!$I$1:$I$4</xm:f>
          </x14:formula1>
          <xm:sqref>E7:E203</xm:sqref>
        </x14:dataValidation>
        <x14:dataValidation type="list" allowBlank="1" showInputMessage="1" showErrorMessage="1" prompt="Bodenart auswählen!_x000a_" xr:uid="{F2CDBCD6-EAFF-4545-B091-7328179479C0}">
          <x14:formula1>
            <xm:f>Dropdownlisten!$J$1:$J$5</xm:f>
          </x14:formula1>
          <xm:sqref>L7:L203</xm:sqref>
        </x14:dataValidation>
        <x14:dataValidation type="list" allowBlank="1" showInputMessage="1" showErrorMessage="1" prompt="Humus-gehalt auswählen!" xr:uid="{BE8E741D-65EE-45CE-9967-607FC6FCB16F}">
          <x14:formula1>
            <xm:f>Dropdownlisten!$C$1:$C$18</xm:f>
          </x14:formula1>
          <xm:sqref>M7 M105</xm:sqref>
        </x14:dataValidation>
        <x14:dataValidation type="list" allowBlank="1" showInputMessage="1" showErrorMessage="1" prompt="Begrünungsform auswählen!" xr:uid="{23254779-ADD5-45B2-82F3-85E6379EF981}">
          <x14:formula1>
            <xm:f>Dropdownlisten!$G$1:$G$4</xm:f>
          </x14:formula1>
          <xm:sqref>I7:I203 G7:G203</xm:sqref>
        </x14:dataValidation>
        <x14:dataValidation type="list" allowBlank="1" showInputMessage="1" showErrorMessage="1" prompt="Bodenbearbeitung auswählen! Vorher Begrünungsangaben erforderlich! " xr:uid="{782D7C95-301C-4C15-AB70-E8B25322E2F8}">
          <x14:formula1>
            <xm:f>IF(I7="keine Begrünung",Dropdownlisten!$S$1:$S$4,IF(I7="Begrünung ohne Leguminosen",Dropdownlisten!$U$1:$U$9,IF(I7="Begrünung mit Leguminosen",Dropdownlisten!$W$1:$W$9)))</xm:f>
          </x14:formula1>
          <xm:sqref>P7:P203</xm:sqref>
        </x14:dataValidation>
        <x14:dataValidation type="list" allowBlank="1" showInputMessage="1" showErrorMessage="1" prompt="Bodenbearbeitung auswählen! Vorher Begrünungsangaben erforderlich! " xr:uid="{8BE0C1D6-D308-48FF-83DD-4CB3FAC57C6B}">
          <x14:formula1>
            <xm:f>IF(G7="keine Begrünung",Dropdownlisten!$S$1:$S$4,IF(G7="Begrünung ohne Leguminosen",Dropdownlisten!$U$1:$U$9,IF(G7="Begrünung mit Leguminosen",Dropdownlisten!$W$1:$W$9)))</xm:f>
          </x14:formula1>
          <xm:sqref>O7:O203</xm:sqref>
        </x14:dataValidation>
        <x14:dataValidation type="list" allowBlank="1" showInputMessage="1" showErrorMessage="1" prompt="Bitte Zielertrag auswählen!" xr:uid="{00000000-0002-0000-0200-000005000000}">
          <x14:formula1>
            <xm:f>Dropdownlisten!$B:$B</xm:f>
          </x14:formula1>
          <xm:sqref>C7:C203</xm:sqref>
        </x14:dataValidation>
        <x14:dataValidation type="list" allowBlank="1" showInputMessage="1" showErrorMessage="1" prompt="Humus-gehalt auswählen!" xr:uid="{00000000-0002-0000-0200-000006000000}">
          <x14:formula1>
            <xm:f>Dropdownlisten!$C:$C</xm:f>
          </x14:formula1>
          <xm:sqref>M8:M104 M106:M203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203"/>
  <sheetViews>
    <sheetView zoomScale="90" zoomScaleNormal="90" workbookViewId="0">
      <selection activeCell="G203" sqref="G203"/>
    </sheetView>
  </sheetViews>
  <sheetFormatPr baseColWidth="10" defaultRowHeight="15" x14ac:dyDescent="0.25"/>
  <cols>
    <col min="1" max="1" width="5.140625" style="52" bestFit="1" customWidth="1"/>
    <col min="2" max="2" width="28.42578125" style="52" bestFit="1" customWidth="1"/>
    <col min="3" max="3" width="13.42578125" style="52" bestFit="1" customWidth="1"/>
    <col min="4" max="4" width="15.85546875" style="52" bestFit="1" customWidth="1"/>
    <col min="5" max="6" width="22.42578125" style="52" bestFit="1" customWidth="1"/>
    <col min="7" max="7" width="22.42578125" style="52" customWidth="1"/>
    <col min="8" max="8" width="25.85546875" style="52" bestFit="1" customWidth="1"/>
    <col min="9" max="9" width="31.140625" style="52" bestFit="1" customWidth="1"/>
    <col min="10" max="10" width="16.5703125" style="87" bestFit="1" customWidth="1"/>
    <col min="11" max="11" width="31.140625" style="52" bestFit="1" customWidth="1"/>
    <col min="12" max="12" width="16.5703125" style="87" bestFit="1" customWidth="1"/>
    <col min="13" max="13" width="32.140625" style="56" bestFit="1" customWidth="1"/>
    <col min="14" max="14" width="28.140625" style="52" bestFit="1" customWidth="1"/>
    <col min="15" max="15" width="13.5703125" style="52" customWidth="1"/>
    <col min="16" max="16" width="25.5703125" style="52" bestFit="1" customWidth="1"/>
    <col min="17" max="17" width="45.140625" style="52" customWidth="1"/>
    <col min="18" max="18" width="47" style="52" bestFit="1" customWidth="1"/>
    <col min="19" max="19" width="57.140625" style="52" bestFit="1" customWidth="1"/>
    <col min="20" max="20" width="30.42578125" style="52" customWidth="1"/>
    <col min="21" max="21" width="11.42578125" style="52"/>
    <col min="22" max="22" width="29" style="52" customWidth="1"/>
    <col min="23" max="23" width="11.42578125" style="52"/>
    <col min="24" max="24" width="26.28515625" style="52" customWidth="1"/>
    <col min="25" max="26" width="11.42578125" style="52"/>
    <col min="27" max="27" width="21.28515625" style="52" customWidth="1"/>
    <col min="28" max="28" width="28.85546875" style="52" customWidth="1"/>
    <col min="29" max="29" width="16.28515625" style="52" customWidth="1"/>
    <col min="30" max="16384" width="11.42578125" style="52"/>
  </cols>
  <sheetData>
    <row r="1" spans="1:28" ht="85.5" customHeight="1" x14ac:dyDescent="0.25">
      <c r="A1" s="195" t="s">
        <v>79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7"/>
      <c r="AA1" s="42"/>
    </row>
    <row r="2" spans="1:28" ht="15" hidden="1" customHeight="1" x14ac:dyDescent="0.25">
      <c r="A2" s="198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200"/>
      <c r="AA2" s="42"/>
      <c r="AB2" s="42"/>
    </row>
    <row r="3" spans="1:28" x14ac:dyDescent="0.25">
      <c r="A3" s="209" t="s">
        <v>322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1"/>
      <c r="AA3" s="42"/>
      <c r="AB3" s="42"/>
    </row>
    <row r="4" spans="1:28" x14ac:dyDescent="0.25">
      <c r="A4" s="91"/>
      <c r="B4" s="61"/>
      <c r="C4" s="61"/>
      <c r="D4" s="61"/>
      <c r="E4" s="61"/>
      <c r="F4" s="61"/>
      <c r="G4" s="61"/>
      <c r="H4" s="61"/>
      <c r="I4" s="61"/>
      <c r="J4" s="105"/>
      <c r="K4" s="61"/>
      <c r="L4" s="105"/>
      <c r="M4" s="92"/>
      <c r="N4" s="61"/>
      <c r="O4" s="61"/>
      <c r="P4" s="61"/>
      <c r="Q4" s="61"/>
      <c r="R4" s="61"/>
      <c r="S4" s="61"/>
      <c r="T4" s="93"/>
    </row>
    <row r="5" spans="1:28" ht="55.5" customHeight="1" x14ac:dyDescent="0.25">
      <c r="A5" s="212" t="s">
        <v>2</v>
      </c>
      <c r="B5" s="214" t="s">
        <v>20</v>
      </c>
      <c r="C5" s="215" t="s">
        <v>15</v>
      </c>
      <c r="D5" s="185" t="s">
        <v>56</v>
      </c>
      <c r="E5" s="185" t="s">
        <v>75</v>
      </c>
      <c r="F5" s="184" t="s">
        <v>326</v>
      </c>
      <c r="G5" s="185" t="s">
        <v>43</v>
      </c>
      <c r="H5" s="184" t="s">
        <v>24</v>
      </c>
      <c r="I5" s="215" t="s">
        <v>284</v>
      </c>
      <c r="J5" s="217" t="s">
        <v>287</v>
      </c>
      <c r="K5" s="215" t="s">
        <v>285</v>
      </c>
      <c r="L5" s="217" t="s">
        <v>288</v>
      </c>
      <c r="M5" s="188" t="s">
        <v>10</v>
      </c>
      <c r="N5" s="185" t="s">
        <v>29</v>
      </c>
      <c r="O5" s="184" t="s">
        <v>23</v>
      </c>
      <c r="P5" s="184" t="s">
        <v>28</v>
      </c>
      <c r="Q5" s="184" t="s">
        <v>282</v>
      </c>
      <c r="R5" s="184" t="s">
        <v>283</v>
      </c>
      <c r="S5" s="184" t="s">
        <v>45</v>
      </c>
      <c r="T5" s="106" t="s">
        <v>325</v>
      </c>
    </row>
    <row r="6" spans="1:28" ht="33" customHeight="1" x14ac:dyDescent="0.25">
      <c r="A6" s="213"/>
      <c r="B6" s="215"/>
      <c r="C6" s="216"/>
      <c r="D6" s="185" t="s">
        <v>327</v>
      </c>
      <c r="E6" s="186"/>
      <c r="F6" s="186" t="s">
        <v>328</v>
      </c>
      <c r="G6" s="186"/>
      <c r="H6" s="186" t="s">
        <v>328</v>
      </c>
      <c r="I6" s="216"/>
      <c r="J6" s="218"/>
      <c r="K6" s="219"/>
      <c r="L6" s="218"/>
      <c r="M6" s="23" t="s">
        <v>328</v>
      </c>
      <c r="N6" s="186"/>
      <c r="O6" s="57" t="s">
        <v>3</v>
      </c>
      <c r="P6" s="57" t="s">
        <v>219</v>
      </c>
      <c r="Q6" s="57"/>
      <c r="R6" s="57"/>
      <c r="S6" s="57" t="s">
        <v>219</v>
      </c>
      <c r="T6" s="107" t="s">
        <v>308</v>
      </c>
    </row>
    <row r="7" spans="1:28" x14ac:dyDescent="0.25">
      <c r="A7" s="108">
        <v>1</v>
      </c>
      <c r="B7" s="58" t="str">
        <f>IF(Flächenverzeichnis!A12="","",Flächenverzeichnis!A12)</f>
        <v/>
      </c>
      <c r="C7" s="88" t="str">
        <f>IF(B7="","",INDEX(Flächenverzeichnis!E:E,MATCH('Nmin-Methode'!B7,Flächenverzeichnis!A:A,0)))</f>
        <v/>
      </c>
      <c r="D7" s="59"/>
      <c r="E7" s="58" t="str">
        <f>IF(B7="","",IF(D7="","Zielertrag auswählen!",IF(D7="Traubenertrag:","Zielertrag auswählen!",INDEX('N-Grundbedarf'!C:C,MATCH(D7,'N-Grundbedarf'!A:A,0)))))</f>
        <v/>
      </c>
      <c r="F7" s="58" t="str">
        <f>IF(B7="","",IF(C7=0,"Nmin eintragen!",IF(D7="","Zielertrag auswählen!",SUM(60-C7,E7))))</f>
        <v/>
      </c>
      <c r="G7" s="59"/>
      <c r="H7" s="58" t="str">
        <f>IF(F7="","",IF(G7="","Wüchsigkeit auswählen!",IF(F7="Nmin eintragen!","",IF(G7="schwach",F7+30,IF(G7="ausgeglichen/normal",F7,IF(G7="stark",F7-30,""))))))</f>
        <v/>
      </c>
      <c r="I7" s="59"/>
      <c r="J7" s="86"/>
      <c r="K7" s="89"/>
      <c r="L7" s="90"/>
      <c r="M7" s="88" t="str">
        <f>IF(B7="","",IF(OR(I7="",K7="",AND(I7="",K7="")),"Begrünung überprüfen!",IF(OR(J7="",L7="",AND(J7="",L7="")),"Leguminosenanteil überprüfen!",IF(AND(AND(I7="keine Begrünung",J7=0),AND(K7="keine Begrünung",L7=0)),0,IF(OR(AND(I7="",J7&gt;0),AND(K7="",L7&gt;0)),"Begrünung überprüfen!",IF(OR(AND(I7="keine Begrünung",J7&gt;0),AND(K7="keine Begrünung",L7&gt;0)),"Leguminosenanteil überprüfen!",IF(OR(AND(I7="Begrünung ohne Leguminosen",J7&gt;0),AND(K7="Begrünung ohne Leguminosen",L7&gt;0)),"Leguminosenanteil überprüfen!",IF(OR(AND(I7="Begrünung mit Leguminosen",J7&lt;=0),AND(K7="Begrünung mit Leguminosen",L7&lt;=0)),"Leguminosenanteil überprüfen!",IF(OR(I7="Begrünung ohne Leguminosen",K7="Begrünung ohne Leguminosen",I7="Begrünung mit Leguminosen",K7="Begrünung mit Leguminosen"),SUM(INDEX(Begrünung!C:C,MATCH(J7,Begrünung!A:A,0)),INDEX(Begrünung!C:C,MATCH(L7,Begrünung!A:A,0)),0))))))))))</f>
        <v/>
      </c>
      <c r="N7" s="59"/>
      <c r="O7" s="59"/>
      <c r="P7" s="58" t="str">
        <f>IF(B7="","",IF(N7="","Bodenart auswählen!",IF(O7="","Humusgehalt auswählen!",IF(AND(N7="leichte Böden",O7&lt;1.5),20,IF(AND(N7="leichte Böden",O7&gt;2.5),-40,IF(AND(N7="mittlere bis schwere Böden",O7&lt;1.8),20,IF(AND(N7="mittlere bis schwere Böden",O7&gt;3),-40,IF(AND(N7="steinhaltige Böden",O7&gt;4),-40,IF(AND(N7="extrem steinhaltige Böden",O7&gt;=7),-40,0)))))))))</f>
        <v/>
      </c>
      <c r="Q7" s="59"/>
      <c r="R7" s="89"/>
      <c r="S7" s="58" t="str">
        <f>IF(B7="","",IF(OR(M7="Begrünung überprüfen!",M7="Leguminosenanteil überprüfen!"),"Begrünung überprüfen!",IF(OR(R7="",Q7="",AND(R7="",Q7="")),"Bodenbearbeitung auswählen!",IF(AND(L7&lt;50,R7="Walzen/Mulchen mit Leguminosen ab 50 %"),"Leguminosenanteil oder Bodenbearbeitung überprüfen!",IF(AND(L7&gt;=50,R7="Walzen/Mulchen/Mähen"),"Leguminosenanteil oder Bodenbearbeitung überprüfen!",IF(AND(L7&gt;=50,R7="Umbruch mit Leguminosen &lt; 50 %"),"Leguminosenanteil oder Bodenbearbeitung überprüfen!",IF(AND(L7&lt;50,R7="Umbruch mit Leguminosen ab 50 %"),"Leguminosenanteil oder Bodenbearbeitung überprüfen!",IF(AND(J7&lt;50,Q7="Walzen/Mulchen mit Leguminosen ab 50 %"),"Leguminosenanteil oder Bodenbearbeitung überprüfen!",IF(AND(J7&gt;=50,Q7="Walzen/Mulchen/Mähen"),"Leguminosenanteil oder Bodenbearbeitung überprüfen!",IF(AND(J7&gt;=50,Q7="Umbruch mit Leguminosen &lt; 50 %"),"Leguminosenanteil oder Bodenbearbeitung überprüfen!",IF(AND(J7&lt;50,Q7="Umbruch mit Leguminosen ab 50 %"),"Leguminosenanteil oder Bodenbearbeitung überprüfen!",SUM(INDEX(Bodenbearbeitung!B:B,MATCH(Q7,Bodenbearbeitung!A:A,0)),INDEX(Bodenbearbeitung!B:B,MATCH(R7,Bodenbearbeitung!A:A,0))))))))))))))</f>
        <v/>
      </c>
      <c r="T7" s="109" t="str">
        <f>IF(B7="","",IF(OR(F7="Nmin eintragen!",F7="Zielertrag auswählen!",H7="Wüchsigkeit auswählen!",P7="Bodenart auswählen!",S7="Bodenbearbeitung auswählen!",S7="Leguminosenanteil überprüfen!",S7="Leguminosenanteil oder Bodenbearbeitung überprüfen!",S7="Begrünung überprüfen!"),"Düngebedarf nicht ermittelt!",IF(SUM(H7,P7,S7)&lt;0,0,SUM(H7,P7,S7))))</f>
        <v/>
      </c>
      <c r="X7" s="42"/>
      <c r="Y7" s="42"/>
      <c r="Z7" s="42"/>
    </row>
    <row r="8" spans="1:28" x14ac:dyDescent="0.25">
      <c r="A8" s="108">
        <v>2</v>
      </c>
      <c r="B8" s="58" t="str">
        <f>IF(Flächenverzeichnis!A13="","",Flächenverzeichnis!A13)</f>
        <v/>
      </c>
      <c r="C8" s="88" t="str">
        <f>IF(B8="","",INDEX(Flächenverzeichnis!E:E,MATCH('Nmin-Methode'!B8,Flächenverzeichnis!A:A,0)))</f>
        <v/>
      </c>
      <c r="D8" s="59"/>
      <c r="E8" s="58" t="str">
        <f>IF(B8="","",IF(D8="","Zielertrag auswählen!",IF(D8="Traubenertrag:","Zielertrag auswählen!",INDEX('N-Grundbedarf'!C:C,MATCH(D8,'N-Grundbedarf'!A:A,0)))))</f>
        <v/>
      </c>
      <c r="F8" s="58" t="str">
        <f t="shared" ref="F8:F71" si="0">IF(B8="","",IF(C8=0,"Nmin eintragen!",IF(D8="","Zielertrag auswählen!",SUM(60-C8,E8))))</f>
        <v/>
      </c>
      <c r="G8" s="59"/>
      <c r="H8" s="58" t="str">
        <f t="shared" ref="H8:H71" si="1">IF(F8="","",IF(G8="","Wüchsigkeit auswählen!",IF(F8="Nmin eintragen!","",IF(G8="schwach",F8+30,IF(G8="ausgeglichen/normal",F8,IF(G8="stark",F8-30,""))))))</f>
        <v/>
      </c>
      <c r="I8" s="59"/>
      <c r="J8" s="86"/>
      <c r="K8" s="89"/>
      <c r="L8" s="90"/>
      <c r="M8" s="88" t="str">
        <f>IF(B8="","",IF(OR(I8="",K8="",AND(I8="",K8="")),"Begrünung überprüfen!",IF(OR(J8="",L8="",AND(J8="",L8="")),"Leguminosenanteil überprüfen!",IF(AND(AND(I8="keine Begrünung",J8=0),AND(K8="keine Begrünung",L8=0)),0,IF(OR(AND(I8="",J8&gt;0),AND(K8="",L8&gt;0)),"Begrünung überprüfen!",IF(OR(AND(I8="keine Begrünung",J8&gt;0),AND(K8="keine Begrünung",L8&gt;0)),"Leguminosenanteil überprüfen!",IF(OR(AND(I8="Begrünung ohne Leguminosen",J8&gt;0),AND(K8="Begrünung ohne Leguminosen",L8&gt;0)),"Leguminosenanteil überprüfen!",IF(OR(AND(I8="Begrünung mit Leguminosen",J8&lt;=0),AND(K8="Begrünung mit Leguminosen",L8&lt;=0)),"Leguminosenanteil überprüfen!",IF(OR(I8="Begrünung ohne Leguminosen",K8="Begrünung ohne Leguminosen",I8="Begrünung mit Leguminosen",K8="Begrünung mit Leguminosen"),SUM(INDEX(Begrünung!C:C,MATCH(J8,Begrünung!A:A,0)),INDEX(Begrünung!C:C,MATCH(L8,Begrünung!A:A,0)),0))))))))))</f>
        <v/>
      </c>
      <c r="N8" s="59"/>
      <c r="O8" s="59"/>
      <c r="P8" s="58" t="str">
        <f t="shared" ref="P8:P71" si="2">IF(B8="","",IF(N8="","Bodenart auswählen!",IF(O8="","Humusgehalt auswählen!",IF(AND(N8="leichte Böden",O8&lt;1.5),20,IF(AND(N8="leichte Böden",O8&gt;2.5),-40,IF(AND(N8="mittlere bis schwere Böden",O8&lt;1.8),20,IF(AND(N8="mittlere bis schwere Böden",O8&gt;3),-40,IF(AND(N8="steinhaltige Böden",O8&gt;4),-40,IF(AND(N8="extrem steinhaltige Böden",O8&gt;=7),-40,0)))))))))</f>
        <v/>
      </c>
      <c r="Q8" s="59"/>
      <c r="R8" s="89"/>
      <c r="S8" s="58" t="str">
        <f>IF(B8="","",IF(OR(M8="Begrünung überprüfen!",M8="Leguminosenanteil überprüfen!"),"Begrünung überprüfen!",IF(OR(R8="",Q8="",AND(R8="",Q8="")),"Bodenbearbeitung auswählen!",IF(AND(L8&lt;50,R8="Walzen/Mulchen mit Leguminosen ab 50 %"),"Leguminosenanteil oder Bodenbearbeitung überprüfen!",IF(AND(L8&gt;=50,R8="Walzen/Mulchen/Mähen"),"Leguminosenanteil oder Bodenbearbeitung überprüfen!",IF(AND(L8&gt;=50,R8="Umbruch mit Leguminosen &lt; 50 %"),"Leguminosenanteil oder Bodenbearbeitung überprüfen!",IF(AND(L8&lt;50,R8="Umbruch mit Leguminosen ab 50 %"),"Leguminosenanteil oder Bodenbearbeitung überprüfen!",IF(AND(J8&lt;50,Q8="Walzen/Mulchen mit Leguminosen ab 50 %"),"Leguminosenanteil oder Bodenbearbeitung überprüfen!",IF(AND(J8&gt;=50,Q8="Walzen/Mulchen/Mähen"),"Leguminosenanteil oder Bodenbearbeitung überprüfen!",IF(AND(J8&gt;=50,Q8="Umbruch mit Leguminosen &lt; 50 %"),"Leguminosenanteil oder Bodenbearbeitung überprüfen!",IF(AND(J8&lt;50,Q8="Umbruch mit Leguminosen ab 50 %"),"Leguminosenanteil oder Bodenbearbeitung überprüfen!",SUM(INDEX(Bodenbearbeitung!B:B,MATCH(Q8,Bodenbearbeitung!A:A,0)),INDEX(Bodenbearbeitung!B:B,MATCH(R8,Bodenbearbeitung!A:A,0))))))))))))))</f>
        <v/>
      </c>
      <c r="T8" s="109" t="str">
        <f t="shared" ref="T8:T71" si="3">IF(B8="","",IF(OR(F8="Nmin eintragen!",F8="Zielertrag auswählen!",H8="Wüchsigkeit auswählen!",P8="Bodenart auswählen!",S8="Bodenbearbeitung auswählen!",S8="Leguminosenanteil überprüfen!",S8="Leguminosenanteil oder Bodenbearbeitung überprüfen!",S8="Begrünung überprüfen!"),"Düngebedarf nicht ermittelt!",IF(SUM(H8,P8,S8)&lt;0,0,SUM(H8,P8,S8))))</f>
        <v/>
      </c>
      <c r="X8" s="42"/>
      <c r="Y8" s="42"/>
      <c r="Z8" s="42"/>
    </row>
    <row r="9" spans="1:28" x14ac:dyDescent="0.25">
      <c r="A9" s="108">
        <v>3</v>
      </c>
      <c r="B9" s="58" t="str">
        <f>IF(Flächenverzeichnis!A14="","",Flächenverzeichnis!A14)</f>
        <v/>
      </c>
      <c r="C9" s="88" t="str">
        <f>IF(B9="","",INDEX(Flächenverzeichnis!E:E,MATCH('Nmin-Methode'!B9,Flächenverzeichnis!A:A,0)))</f>
        <v/>
      </c>
      <c r="D9" s="59"/>
      <c r="E9" s="58" t="str">
        <f>IF(B9="","",IF(D9="","Zielertrag auswählen!",IF(D9="Traubenertrag:","Zielertrag auswählen!",INDEX('N-Grundbedarf'!C:C,MATCH(D9,'N-Grundbedarf'!A:A,0)))))</f>
        <v/>
      </c>
      <c r="F9" s="58" t="str">
        <f t="shared" si="0"/>
        <v/>
      </c>
      <c r="G9" s="59"/>
      <c r="H9" s="58" t="str">
        <f t="shared" si="1"/>
        <v/>
      </c>
      <c r="I9" s="59"/>
      <c r="J9" s="86"/>
      <c r="K9" s="89"/>
      <c r="L9" s="90"/>
      <c r="M9" s="88" t="str">
        <f>IF(B9="","",IF(OR(I9="",K9="",AND(I9="",K9="")),"Begrünung überprüfen!",IF(OR(J9="",L9="",AND(J9="",L9="")),"Leguminosenanteil überprüfen!",IF(AND(AND(I9="keine Begrünung",J9=0),AND(K9="keine Begrünung",L9=0)),0,IF(OR(AND(I9="",J9&gt;0),AND(K9="",L9&gt;0)),"Begrünung überprüfen!",IF(OR(AND(I9="keine Begrünung",J9&gt;0),AND(K9="keine Begrünung",L9&gt;0)),"Leguminosenanteil überprüfen!",IF(OR(AND(I9="Begrünung ohne Leguminosen",J9&gt;0),AND(K9="Begrünung ohne Leguminosen",L9&gt;0)),"Leguminosenanteil überprüfen!",IF(OR(AND(I9="Begrünung mit Leguminosen",J9&lt;=0),AND(K9="Begrünung mit Leguminosen",L9&lt;=0)),"Leguminosenanteil überprüfen!",IF(OR(I9="Begrünung ohne Leguminosen",K9="Begrünung ohne Leguminosen",I9="Begrünung mit Leguminosen",K9="Begrünung mit Leguminosen"),SUM(INDEX(Begrünung!C:C,MATCH(J9,Begrünung!A:A,0)),INDEX(Begrünung!C:C,MATCH(L9,Begrünung!A:A,0)),0))))))))))</f>
        <v/>
      </c>
      <c r="N9" s="59"/>
      <c r="O9" s="59"/>
      <c r="P9" s="58" t="str">
        <f t="shared" si="2"/>
        <v/>
      </c>
      <c r="Q9" s="59"/>
      <c r="R9" s="89"/>
      <c r="S9" s="58" t="str">
        <f>IF(B9="","",IF(OR(M9="Begrünung überprüfen!",M9="Leguminosenanteil überprüfen!"),"Begrünung überprüfen!",IF(OR(R9="",Q9="",AND(R9="",Q9="")),"Bodenbearbeitung auswählen!",IF(AND(L9&lt;50,R9="Walzen/Mulchen mit Leguminosen ab 50 %"),"Leguminosenanteil oder Bodenbearbeitung überprüfen!",IF(AND(L9&gt;=50,R9="Walzen/Mulchen/Mähen"),"Leguminosenanteil oder Bodenbearbeitung überprüfen!",IF(AND(L9&gt;=50,R9="Umbruch mit Leguminosen &lt; 50 %"),"Leguminosenanteil oder Bodenbearbeitung überprüfen!",IF(AND(L9&lt;50,R9="Umbruch mit Leguminosen ab 50 %"),"Leguminosenanteil oder Bodenbearbeitung überprüfen!",IF(AND(J9&lt;50,Q9="Walzen/Mulchen mit Leguminosen ab 50 %"),"Leguminosenanteil oder Bodenbearbeitung überprüfen!",IF(AND(J9&gt;=50,Q9="Walzen/Mulchen/Mähen"),"Leguminosenanteil oder Bodenbearbeitung überprüfen!",IF(AND(J9&gt;=50,Q9="Umbruch mit Leguminosen &lt; 50 %"),"Leguminosenanteil oder Bodenbearbeitung überprüfen!",IF(AND(J9&lt;50,Q9="Umbruch mit Leguminosen ab 50 %"),"Leguminosenanteil oder Bodenbearbeitung überprüfen!",SUM(INDEX(Bodenbearbeitung!B:B,MATCH(Q9,Bodenbearbeitung!A:A,0)),INDEX(Bodenbearbeitung!B:B,MATCH(R9,Bodenbearbeitung!A:A,0))))))))))))))</f>
        <v/>
      </c>
      <c r="T9" s="109" t="str">
        <f t="shared" si="3"/>
        <v/>
      </c>
      <c r="X9" s="42"/>
      <c r="Y9" s="42"/>
      <c r="Z9" s="42"/>
    </row>
    <row r="10" spans="1:28" x14ac:dyDescent="0.25">
      <c r="A10" s="108">
        <v>4</v>
      </c>
      <c r="B10" s="58" t="str">
        <f>IF(Flächenverzeichnis!A15="","",Flächenverzeichnis!A15)</f>
        <v/>
      </c>
      <c r="C10" s="88" t="str">
        <f>IF(B10="","",INDEX(Flächenverzeichnis!E:E,MATCH('Nmin-Methode'!B10,Flächenverzeichnis!A:A,0)))</f>
        <v/>
      </c>
      <c r="D10" s="59"/>
      <c r="E10" s="58" t="str">
        <f>IF(B10="","",IF(D10="","Zielertrag auswählen!",IF(D10="Traubenertrag:","Zielertrag auswählen!",INDEX('N-Grundbedarf'!C:C,MATCH(D10,'N-Grundbedarf'!A:A,0)))))</f>
        <v/>
      </c>
      <c r="F10" s="58" t="str">
        <f t="shared" si="0"/>
        <v/>
      </c>
      <c r="G10" s="59"/>
      <c r="H10" s="58" t="str">
        <f t="shared" si="1"/>
        <v/>
      </c>
      <c r="I10" s="59"/>
      <c r="J10" s="86"/>
      <c r="K10" s="89"/>
      <c r="L10" s="90"/>
      <c r="M10" s="88" t="str">
        <f>IF(B10="","",IF(OR(I10="",K10="",AND(I10="",K10="")),"Begrünung überprüfen!",IF(OR(J10="",L10="",AND(J10="",L10="")),"Leguminosenanteil überprüfen!",IF(AND(AND(I10="keine Begrünung",J10=0),AND(K10="keine Begrünung",L10=0)),0,IF(OR(AND(I10="",J10&gt;0),AND(K10="",L10&gt;0)),"Begrünung überprüfen!",IF(OR(AND(I10="keine Begrünung",J10&gt;0),AND(K10="keine Begrünung",L10&gt;0)),"Leguminosenanteil überprüfen!",IF(OR(AND(I10="Begrünung ohne Leguminosen",J10&gt;0),AND(K10="Begrünung ohne Leguminosen",L10&gt;0)),"Leguminosenanteil überprüfen!",IF(OR(AND(I10="Begrünung mit Leguminosen",J10&lt;=0),AND(K10="Begrünung mit Leguminosen",L10&lt;=0)),"Leguminosenanteil überprüfen!",IF(OR(I10="Begrünung ohne Leguminosen",K10="Begrünung ohne Leguminosen",I10="Begrünung mit Leguminosen",K10="Begrünung mit Leguminosen"),SUM(INDEX(Begrünung!C:C,MATCH(J10,Begrünung!A:A,0)),INDEX(Begrünung!C:C,MATCH(L10,Begrünung!A:A,0)),0))))))))))</f>
        <v/>
      </c>
      <c r="N10" s="59"/>
      <c r="O10" s="59"/>
      <c r="P10" s="58" t="str">
        <f t="shared" si="2"/>
        <v/>
      </c>
      <c r="Q10" s="59"/>
      <c r="R10" s="89"/>
      <c r="S10" s="58" t="str">
        <f>IF(B10="","",IF(OR(M10="Begrünung überprüfen!",M10="Leguminosenanteil überprüfen!"),"Begrünung überprüfen!",IF(OR(R10="",Q10="",AND(R10="",Q10="")),"Bodenbearbeitung auswählen!",IF(AND(L10&lt;50,R10="Walzen/Mulchen mit Leguminosen ab 50 %"),"Leguminosenanteil oder Bodenbearbeitung überprüfen!",IF(AND(L10&gt;=50,R10="Walzen/Mulchen/Mähen"),"Leguminosenanteil oder Bodenbearbeitung überprüfen!",IF(AND(L10&gt;=50,R10="Umbruch mit Leguminosen &lt; 50 %"),"Leguminosenanteil oder Bodenbearbeitung überprüfen!",IF(AND(L10&lt;50,R10="Umbruch mit Leguminosen ab 50 %"),"Leguminosenanteil oder Bodenbearbeitung überprüfen!",IF(AND(J10&lt;50,Q10="Walzen/Mulchen mit Leguminosen ab 50 %"),"Leguminosenanteil oder Bodenbearbeitung überprüfen!",IF(AND(J10&gt;=50,Q10="Walzen/Mulchen/Mähen"),"Leguminosenanteil oder Bodenbearbeitung überprüfen!",IF(AND(J10&gt;=50,Q10="Umbruch mit Leguminosen &lt; 50 %"),"Leguminosenanteil oder Bodenbearbeitung überprüfen!",IF(AND(J10&lt;50,Q10="Umbruch mit Leguminosen ab 50 %"),"Leguminosenanteil oder Bodenbearbeitung überprüfen!",SUM(INDEX(Bodenbearbeitung!B:B,MATCH(Q10,Bodenbearbeitung!A:A,0)),INDEX(Bodenbearbeitung!B:B,MATCH(R10,Bodenbearbeitung!A:A,0))))))))))))))</f>
        <v/>
      </c>
      <c r="T10" s="109" t="str">
        <f t="shared" si="3"/>
        <v/>
      </c>
      <c r="X10" s="42"/>
      <c r="Y10" s="42"/>
      <c r="Z10" s="42"/>
    </row>
    <row r="11" spans="1:28" x14ac:dyDescent="0.25">
      <c r="A11" s="108">
        <v>5</v>
      </c>
      <c r="B11" s="58" t="str">
        <f>IF(Flächenverzeichnis!A16="","",Flächenverzeichnis!A16)</f>
        <v/>
      </c>
      <c r="C11" s="88" t="str">
        <f>IF(B11="","",INDEX(Flächenverzeichnis!E:E,MATCH('Nmin-Methode'!B11,Flächenverzeichnis!A:A,0)))</f>
        <v/>
      </c>
      <c r="D11" s="59"/>
      <c r="E11" s="58" t="str">
        <f>IF(B11="","",IF(D11="","Zielertrag auswählen!",IF(D11="Traubenertrag:","Zielertrag auswählen!",INDEX('N-Grundbedarf'!C:C,MATCH(D11,'N-Grundbedarf'!A:A,0)))))</f>
        <v/>
      </c>
      <c r="F11" s="58" t="str">
        <f t="shared" si="0"/>
        <v/>
      </c>
      <c r="G11" s="59"/>
      <c r="H11" s="58" t="str">
        <f t="shared" si="1"/>
        <v/>
      </c>
      <c r="I11" s="59"/>
      <c r="J11" s="86"/>
      <c r="K11" s="89"/>
      <c r="L11" s="90"/>
      <c r="M11" s="88" t="str">
        <f>IF(B11="","",IF(OR(I11="",K11="",AND(I11="",K11="")),"Begrünung überprüfen!",IF(OR(J11="",L11="",AND(J11="",L11="")),"Leguminosenanteil überprüfen!",IF(AND(AND(I11="keine Begrünung",J11=0),AND(K11="keine Begrünung",L11=0)),0,IF(OR(AND(I11="",J11&gt;0),AND(K11="",L11&gt;0)),"Begrünung überprüfen!",IF(OR(AND(I11="keine Begrünung",J11&gt;0),AND(K11="keine Begrünung",L11&gt;0)),"Leguminosenanteil überprüfen!",IF(OR(AND(I11="Begrünung ohne Leguminosen",J11&gt;0),AND(K11="Begrünung ohne Leguminosen",L11&gt;0)),"Leguminosenanteil überprüfen!",IF(OR(AND(I11="Begrünung mit Leguminosen",J11&lt;=0),AND(K11="Begrünung mit Leguminosen",L11&lt;=0)),"Leguminosenanteil überprüfen!",IF(OR(I11="Begrünung ohne Leguminosen",K11="Begrünung ohne Leguminosen",I11="Begrünung mit Leguminosen",K11="Begrünung mit Leguminosen"),SUM(INDEX(Begrünung!C:C,MATCH(J11,Begrünung!A:A,0)),INDEX(Begrünung!C:C,MATCH(L11,Begrünung!A:A,0)),0))))))))))</f>
        <v/>
      </c>
      <c r="N11" s="59"/>
      <c r="O11" s="59"/>
      <c r="P11" s="58" t="str">
        <f t="shared" si="2"/>
        <v/>
      </c>
      <c r="Q11" s="59"/>
      <c r="R11" s="89"/>
      <c r="S11" s="58" t="str">
        <f>IF(B11="","",IF(OR(M11="Begrünung überprüfen!",M11="Leguminosenanteil überprüfen!"),"Begrünung überprüfen!",IF(OR(R11="",Q11="",AND(R11="",Q11="")),"Bodenbearbeitung auswählen!",IF(AND(L11&lt;50,R11="Walzen/Mulchen mit Leguminosen ab 50 %"),"Leguminosenanteil oder Bodenbearbeitung überprüfen!",IF(AND(L11&gt;=50,R11="Walzen/Mulchen/Mähen"),"Leguminosenanteil oder Bodenbearbeitung überprüfen!",IF(AND(L11&gt;=50,R11="Umbruch mit Leguminosen &lt; 50 %"),"Leguminosenanteil oder Bodenbearbeitung überprüfen!",IF(AND(L11&lt;50,R11="Umbruch mit Leguminosen ab 50 %"),"Leguminosenanteil oder Bodenbearbeitung überprüfen!",IF(AND(J11&lt;50,Q11="Walzen/Mulchen mit Leguminosen ab 50 %"),"Leguminosenanteil oder Bodenbearbeitung überprüfen!",IF(AND(J11&gt;=50,Q11="Walzen/Mulchen/Mähen"),"Leguminosenanteil oder Bodenbearbeitung überprüfen!",IF(AND(J11&gt;=50,Q11="Umbruch mit Leguminosen &lt; 50 %"),"Leguminosenanteil oder Bodenbearbeitung überprüfen!",IF(AND(J11&lt;50,Q11="Umbruch mit Leguminosen ab 50 %"),"Leguminosenanteil oder Bodenbearbeitung überprüfen!",SUM(INDEX(Bodenbearbeitung!B:B,MATCH(Q11,Bodenbearbeitung!A:A,0)),INDEX(Bodenbearbeitung!B:B,MATCH(R11,Bodenbearbeitung!A:A,0))))))))))))))</f>
        <v/>
      </c>
      <c r="T11" s="109" t="str">
        <f t="shared" si="3"/>
        <v/>
      </c>
      <c r="X11" s="42"/>
      <c r="Y11" s="42"/>
      <c r="Z11" s="42"/>
    </row>
    <row r="12" spans="1:28" x14ac:dyDescent="0.25">
      <c r="A12" s="108">
        <v>6</v>
      </c>
      <c r="B12" s="58" t="str">
        <f>IF(Flächenverzeichnis!A17="","",Flächenverzeichnis!A17)</f>
        <v/>
      </c>
      <c r="C12" s="88" t="str">
        <f>IF(B12="","",INDEX(Flächenverzeichnis!E:E,MATCH('Nmin-Methode'!B12,Flächenverzeichnis!A:A,0)))</f>
        <v/>
      </c>
      <c r="D12" s="59"/>
      <c r="E12" s="58" t="str">
        <f>IF(B12="","",IF(D12="","Zielertrag auswählen!",IF(D12="Traubenertrag:","Zielertrag auswählen!",INDEX('N-Grundbedarf'!C:C,MATCH(D12,'N-Grundbedarf'!A:A,0)))))</f>
        <v/>
      </c>
      <c r="F12" s="58" t="str">
        <f t="shared" si="0"/>
        <v/>
      </c>
      <c r="G12" s="59"/>
      <c r="H12" s="58" t="str">
        <f t="shared" si="1"/>
        <v/>
      </c>
      <c r="I12" s="59"/>
      <c r="J12" s="86"/>
      <c r="K12" s="89"/>
      <c r="L12" s="90"/>
      <c r="M12" s="88" t="str">
        <f>IF(B12="","",IF(OR(I12="",K12="",AND(I12="",K12="")),"Begrünung überprüfen!",IF(OR(J12="",L12="",AND(J12="",L12="")),"Leguminosenanteil überprüfen!",IF(AND(AND(I12="keine Begrünung",J12=0),AND(K12="keine Begrünung",L12=0)),0,IF(OR(AND(I12="",J12&gt;0),AND(K12="",L12&gt;0)),"Begrünung überprüfen!",IF(OR(AND(I12="keine Begrünung",J12&gt;0),AND(K12="keine Begrünung",L12&gt;0)),"Leguminosenanteil überprüfen!",IF(OR(AND(I12="Begrünung ohne Leguminosen",J12&gt;0),AND(K12="Begrünung ohne Leguminosen",L12&gt;0)),"Leguminosenanteil überprüfen!",IF(OR(AND(I12="Begrünung mit Leguminosen",J12&lt;=0),AND(K12="Begrünung mit Leguminosen",L12&lt;=0)),"Leguminosenanteil überprüfen!",IF(OR(I12="Begrünung ohne Leguminosen",K12="Begrünung ohne Leguminosen",I12="Begrünung mit Leguminosen",K12="Begrünung mit Leguminosen"),SUM(INDEX(Begrünung!C:C,MATCH(J12,Begrünung!A:A,0)),INDEX(Begrünung!C:C,MATCH(L12,Begrünung!A:A,0)),0))))))))))</f>
        <v/>
      </c>
      <c r="N12" s="59"/>
      <c r="O12" s="59"/>
      <c r="P12" s="58" t="str">
        <f t="shared" si="2"/>
        <v/>
      </c>
      <c r="Q12" s="59"/>
      <c r="R12" s="89"/>
      <c r="S12" s="58" t="str">
        <f>IF(B12="","",IF(OR(M12="Begrünung überprüfen!",M12="Leguminosenanteil überprüfen!"),"Begrünung überprüfen!",IF(OR(R12="",Q12="",AND(R12="",Q12="")),"Bodenbearbeitung auswählen!",IF(AND(L12&lt;50,R12="Walzen/Mulchen mit Leguminosen ab 50 %"),"Leguminosenanteil oder Bodenbearbeitung überprüfen!",IF(AND(L12&gt;=50,R12="Walzen/Mulchen/Mähen"),"Leguminosenanteil oder Bodenbearbeitung überprüfen!",IF(AND(L12&gt;=50,R12="Umbruch mit Leguminosen &lt; 50 %"),"Leguminosenanteil oder Bodenbearbeitung überprüfen!",IF(AND(L12&lt;50,R12="Umbruch mit Leguminosen ab 50 %"),"Leguminosenanteil oder Bodenbearbeitung überprüfen!",IF(AND(J12&lt;50,Q12="Walzen/Mulchen mit Leguminosen ab 50 %"),"Leguminosenanteil oder Bodenbearbeitung überprüfen!",IF(AND(J12&gt;=50,Q12="Walzen/Mulchen/Mähen"),"Leguminosenanteil oder Bodenbearbeitung überprüfen!",IF(AND(J12&gt;=50,Q12="Umbruch mit Leguminosen &lt; 50 %"),"Leguminosenanteil oder Bodenbearbeitung überprüfen!",IF(AND(J12&lt;50,Q12="Umbruch mit Leguminosen ab 50 %"),"Leguminosenanteil oder Bodenbearbeitung überprüfen!",SUM(INDEX(Bodenbearbeitung!B:B,MATCH(Q12,Bodenbearbeitung!A:A,0)),INDEX(Bodenbearbeitung!B:B,MATCH(R12,Bodenbearbeitung!A:A,0))))))))))))))</f>
        <v/>
      </c>
      <c r="T12" s="109" t="str">
        <f t="shared" si="3"/>
        <v/>
      </c>
      <c r="X12" s="42"/>
      <c r="Y12" s="42"/>
      <c r="Z12" s="42"/>
    </row>
    <row r="13" spans="1:28" x14ac:dyDescent="0.25">
      <c r="A13" s="108">
        <v>7</v>
      </c>
      <c r="B13" s="58" t="str">
        <f>IF(Flächenverzeichnis!A18="","",Flächenverzeichnis!A18)</f>
        <v/>
      </c>
      <c r="C13" s="88" t="str">
        <f>IF(B13="","",INDEX(Flächenverzeichnis!E:E,MATCH('Nmin-Methode'!B13,Flächenverzeichnis!A:A,0)))</f>
        <v/>
      </c>
      <c r="D13" s="59"/>
      <c r="E13" s="58" t="str">
        <f>IF(B13="","",IF(D13="","Zielertrag auswählen!",IF(D13="Traubenertrag:","Zielertrag auswählen!",INDEX('N-Grundbedarf'!C:C,MATCH(D13,'N-Grundbedarf'!A:A,0)))))</f>
        <v/>
      </c>
      <c r="F13" s="58" t="str">
        <f t="shared" si="0"/>
        <v/>
      </c>
      <c r="G13" s="59"/>
      <c r="H13" s="58" t="str">
        <f t="shared" si="1"/>
        <v/>
      </c>
      <c r="I13" s="59"/>
      <c r="J13" s="86"/>
      <c r="K13" s="89"/>
      <c r="L13" s="90"/>
      <c r="M13" s="88" t="str">
        <f>IF(B13="","",IF(OR(I13="",K13="",AND(I13="",K13="")),"Begrünung überprüfen!",IF(OR(J13="",L13="",AND(J13="",L13="")),"Leguminosenanteil überprüfen!",IF(AND(AND(I13="keine Begrünung",J13=0),AND(K13="keine Begrünung",L13=0)),0,IF(OR(AND(I13="",J13&gt;0),AND(K13="",L13&gt;0)),"Begrünung überprüfen!",IF(OR(AND(I13="keine Begrünung",J13&gt;0),AND(K13="keine Begrünung",L13&gt;0)),"Leguminosenanteil überprüfen!",IF(OR(AND(I13="Begrünung ohne Leguminosen",J13&gt;0),AND(K13="Begrünung ohne Leguminosen",L13&gt;0)),"Leguminosenanteil überprüfen!",IF(OR(AND(I13="Begrünung mit Leguminosen",J13&lt;=0),AND(K13="Begrünung mit Leguminosen",L13&lt;=0)),"Leguminosenanteil überprüfen!",IF(OR(I13="Begrünung ohne Leguminosen",K13="Begrünung ohne Leguminosen",I13="Begrünung mit Leguminosen",K13="Begrünung mit Leguminosen"),SUM(INDEX(Begrünung!C:C,MATCH(J13,Begrünung!A:A,0)),INDEX(Begrünung!C:C,MATCH(L13,Begrünung!A:A,0)),0))))))))))</f>
        <v/>
      </c>
      <c r="N13" s="59"/>
      <c r="O13" s="59"/>
      <c r="P13" s="58" t="str">
        <f t="shared" si="2"/>
        <v/>
      </c>
      <c r="Q13" s="59"/>
      <c r="R13" s="89"/>
      <c r="S13" s="58" t="str">
        <f>IF(B13="","",IF(OR(M13="Begrünung überprüfen!",M13="Leguminosenanteil überprüfen!"),"Begrünung überprüfen!",IF(OR(R13="",Q13="",AND(R13="",Q13="")),"Bodenbearbeitung auswählen!",IF(AND(L13&lt;50,R13="Walzen/Mulchen mit Leguminosen ab 50 %"),"Leguminosenanteil oder Bodenbearbeitung überprüfen!",IF(AND(L13&gt;=50,R13="Walzen/Mulchen/Mähen"),"Leguminosenanteil oder Bodenbearbeitung überprüfen!",IF(AND(L13&gt;=50,R13="Umbruch mit Leguminosen &lt; 50 %"),"Leguminosenanteil oder Bodenbearbeitung überprüfen!",IF(AND(L13&lt;50,R13="Umbruch mit Leguminosen ab 50 %"),"Leguminosenanteil oder Bodenbearbeitung überprüfen!",IF(AND(J13&lt;50,Q13="Walzen/Mulchen mit Leguminosen ab 50 %"),"Leguminosenanteil oder Bodenbearbeitung überprüfen!",IF(AND(J13&gt;=50,Q13="Walzen/Mulchen/Mähen"),"Leguminosenanteil oder Bodenbearbeitung überprüfen!",IF(AND(J13&gt;=50,Q13="Umbruch mit Leguminosen &lt; 50 %"),"Leguminosenanteil oder Bodenbearbeitung überprüfen!",IF(AND(J13&lt;50,Q13="Umbruch mit Leguminosen ab 50 %"),"Leguminosenanteil oder Bodenbearbeitung überprüfen!",SUM(INDEX(Bodenbearbeitung!B:B,MATCH(Q13,Bodenbearbeitung!A:A,0)),INDEX(Bodenbearbeitung!B:B,MATCH(R13,Bodenbearbeitung!A:A,0))))))))))))))</f>
        <v/>
      </c>
      <c r="T13" s="109" t="str">
        <f t="shared" si="3"/>
        <v/>
      </c>
      <c r="X13" s="42"/>
      <c r="Y13" s="42"/>
      <c r="Z13" s="42"/>
    </row>
    <row r="14" spans="1:28" x14ac:dyDescent="0.25">
      <c r="A14" s="108">
        <v>8</v>
      </c>
      <c r="B14" s="58" t="str">
        <f>IF(Flächenverzeichnis!A19="","",Flächenverzeichnis!A19)</f>
        <v/>
      </c>
      <c r="C14" s="88" t="str">
        <f>IF(B14="","",INDEX(Flächenverzeichnis!E:E,MATCH('Nmin-Methode'!B14,Flächenverzeichnis!A:A,0)))</f>
        <v/>
      </c>
      <c r="D14" s="59"/>
      <c r="E14" s="58" t="str">
        <f>IF(B14="","",IF(D14="","Zielertrag auswählen!",IF(D14="Traubenertrag:","Zielertrag auswählen!",INDEX('N-Grundbedarf'!C:C,MATCH(D14,'N-Grundbedarf'!A:A,0)))))</f>
        <v/>
      </c>
      <c r="F14" s="58" t="str">
        <f t="shared" si="0"/>
        <v/>
      </c>
      <c r="G14" s="59"/>
      <c r="H14" s="58" t="str">
        <f t="shared" si="1"/>
        <v/>
      </c>
      <c r="I14" s="59"/>
      <c r="J14" s="86"/>
      <c r="K14" s="89"/>
      <c r="L14" s="90"/>
      <c r="M14" s="88" t="str">
        <f>IF(B14="","",IF(OR(I14="",K14="",AND(I14="",K14="")),"Begrünung überprüfen!",IF(OR(J14="",L14="",AND(J14="",L14="")),"Leguminosenanteil überprüfen!",IF(AND(AND(I14="keine Begrünung",J14=0),AND(K14="keine Begrünung",L14=0)),0,IF(OR(AND(I14="",J14&gt;0),AND(K14="",L14&gt;0)),"Begrünung überprüfen!",IF(OR(AND(I14="keine Begrünung",J14&gt;0),AND(K14="keine Begrünung",L14&gt;0)),"Leguminosenanteil überprüfen!",IF(OR(AND(I14="Begrünung ohne Leguminosen",J14&gt;0),AND(K14="Begrünung ohne Leguminosen",L14&gt;0)),"Leguminosenanteil überprüfen!",IF(OR(AND(I14="Begrünung mit Leguminosen",J14&lt;=0),AND(K14="Begrünung mit Leguminosen",L14&lt;=0)),"Leguminosenanteil überprüfen!",IF(OR(I14="Begrünung ohne Leguminosen",K14="Begrünung ohne Leguminosen",I14="Begrünung mit Leguminosen",K14="Begrünung mit Leguminosen"),SUM(INDEX(Begrünung!C:C,MATCH(J14,Begrünung!A:A,0)),INDEX(Begrünung!C:C,MATCH(L14,Begrünung!A:A,0)),0))))))))))</f>
        <v/>
      </c>
      <c r="N14" s="59"/>
      <c r="O14" s="59"/>
      <c r="P14" s="58" t="str">
        <f t="shared" si="2"/>
        <v/>
      </c>
      <c r="Q14" s="59"/>
      <c r="R14" s="89"/>
      <c r="S14" s="58" t="str">
        <f>IF(B14="","",IF(OR(M14="Begrünung überprüfen!",M14="Leguminosenanteil überprüfen!"),"Begrünung überprüfen!",IF(OR(R14="",Q14="",AND(R14="",Q14="")),"Bodenbearbeitung auswählen!",IF(AND(L14&lt;50,R14="Walzen/Mulchen mit Leguminosen ab 50 %"),"Leguminosenanteil oder Bodenbearbeitung überprüfen!",IF(AND(L14&gt;=50,R14="Walzen/Mulchen/Mähen"),"Leguminosenanteil oder Bodenbearbeitung überprüfen!",IF(AND(L14&gt;=50,R14="Umbruch mit Leguminosen &lt; 50 %"),"Leguminosenanteil oder Bodenbearbeitung überprüfen!",IF(AND(L14&lt;50,R14="Umbruch mit Leguminosen ab 50 %"),"Leguminosenanteil oder Bodenbearbeitung überprüfen!",IF(AND(J14&lt;50,Q14="Walzen/Mulchen mit Leguminosen ab 50 %"),"Leguminosenanteil oder Bodenbearbeitung überprüfen!",IF(AND(J14&gt;=50,Q14="Walzen/Mulchen/Mähen"),"Leguminosenanteil oder Bodenbearbeitung überprüfen!",IF(AND(J14&gt;=50,Q14="Umbruch mit Leguminosen &lt; 50 %"),"Leguminosenanteil oder Bodenbearbeitung überprüfen!",IF(AND(J14&lt;50,Q14="Umbruch mit Leguminosen ab 50 %"),"Leguminosenanteil oder Bodenbearbeitung überprüfen!",SUM(INDEX(Bodenbearbeitung!B:B,MATCH(Q14,Bodenbearbeitung!A:A,0)),INDEX(Bodenbearbeitung!B:B,MATCH(R14,Bodenbearbeitung!A:A,0))))))))))))))</f>
        <v/>
      </c>
      <c r="T14" s="109" t="str">
        <f t="shared" si="3"/>
        <v/>
      </c>
      <c r="X14" s="42"/>
      <c r="Y14" s="42"/>
      <c r="Z14" s="42"/>
    </row>
    <row r="15" spans="1:28" x14ac:dyDescent="0.25">
      <c r="A15" s="108">
        <v>9</v>
      </c>
      <c r="B15" s="58" t="str">
        <f>IF(Flächenverzeichnis!A20="","",Flächenverzeichnis!A20)</f>
        <v/>
      </c>
      <c r="C15" s="88" t="str">
        <f>IF(B15="","",INDEX(Flächenverzeichnis!E:E,MATCH('Nmin-Methode'!B15,Flächenverzeichnis!A:A,0)))</f>
        <v/>
      </c>
      <c r="D15" s="59"/>
      <c r="E15" s="58" t="str">
        <f>IF(B15="","",IF(D15="","Zielertrag auswählen!",IF(D15="Traubenertrag:","Zielertrag auswählen!",INDEX('N-Grundbedarf'!C:C,MATCH(D15,'N-Grundbedarf'!A:A,0)))))</f>
        <v/>
      </c>
      <c r="F15" s="58" t="str">
        <f t="shared" si="0"/>
        <v/>
      </c>
      <c r="G15" s="59"/>
      <c r="H15" s="58" t="str">
        <f t="shared" si="1"/>
        <v/>
      </c>
      <c r="I15" s="59"/>
      <c r="J15" s="86"/>
      <c r="K15" s="89"/>
      <c r="L15" s="90"/>
      <c r="M15" s="88" t="str">
        <f>IF(B15="","",IF(OR(I15="",K15="",AND(I15="",K15="")),"Begrünung überprüfen!",IF(OR(J15="",L15="",AND(J15="",L15="")),"Leguminosenanteil überprüfen!",IF(AND(AND(I15="keine Begrünung",J15=0),AND(K15="keine Begrünung",L15=0)),0,IF(OR(AND(I15="",J15&gt;0),AND(K15="",L15&gt;0)),"Begrünung überprüfen!",IF(OR(AND(I15="keine Begrünung",J15&gt;0),AND(K15="keine Begrünung",L15&gt;0)),"Leguminosenanteil überprüfen!",IF(OR(AND(I15="Begrünung ohne Leguminosen",J15&gt;0),AND(K15="Begrünung ohne Leguminosen",L15&gt;0)),"Leguminosenanteil überprüfen!",IF(OR(AND(I15="Begrünung mit Leguminosen",J15&lt;=0),AND(K15="Begrünung mit Leguminosen",L15&lt;=0)),"Leguminosenanteil überprüfen!",IF(OR(I15="Begrünung ohne Leguminosen",K15="Begrünung ohne Leguminosen",I15="Begrünung mit Leguminosen",K15="Begrünung mit Leguminosen"),SUM(INDEX(Begrünung!C:C,MATCH(J15,Begrünung!A:A,0)),INDEX(Begrünung!C:C,MATCH(L15,Begrünung!A:A,0)),0))))))))))</f>
        <v/>
      </c>
      <c r="N15" s="59"/>
      <c r="O15" s="59"/>
      <c r="P15" s="58" t="str">
        <f t="shared" si="2"/>
        <v/>
      </c>
      <c r="Q15" s="59"/>
      <c r="R15" s="89"/>
      <c r="S15" s="58" t="str">
        <f>IF(B15="","",IF(OR(M15="Begrünung überprüfen!",M15="Leguminosenanteil überprüfen!"),"Begrünung überprüfen!",IF(OR(R15="",Q15="",AND(R15="",Q15="")),"Bodenbearbeitung auswählen!",IF(AND(L15&lt;50,R15="Walzen/Mulchen mit Leguminosen ab 50 %"),"Leguminosenanteil oder Bodenbearbeitung überprüfen!",IF(AND(L15&gt;=50,R15="Walzen/Mulchen/Mähen"),"Leguminosenanteil oder Bodenbearbeitung überprüfen!",IF(AND(L15&gt;=50,R15="Umbruch mit Leguminosen &lt; 50 %"),"Leguminosenanteil oder Bodenbearbeitung überprüfen!",IF(AND(L15&lt;50,R15="Umbruch mit Leguminosen ab 50 %"),"Leguminosenanteil oder Bodenbearbeitung überprüfen!",IF(AND(J15&lt;50,Q15="Walzen/Mulchen mit Leguminosen ab 50 %"),"Leguminosenanteil oder Bodenbearbeitung überprüfen!",IF(AND(J15&gt;=50,Q15="Walzen/Mulchen/Mähen"),"Leguminosenanteil oder Bodenbearbeitung überprüfen!",IF(AND(J15&gt;=50,Q15="Umbruch mit Leguminosen &lt; 50 %"),"Leguminosenanteil oder Bodenbearbeitung überprüfen!",IF(AND(J15&lt;50,Q15="Umbruch mit Leguminosen ab 50 %"),"Leguminosenanteil oder Bodenbearbeitung überprüfen!",SUM(INDEX(Bodenbearbeitung!B:B,MATCH(Q15,Bodenbearbeitung!A:A,0)),INDEX(Bodenbearbeitung!B:B,MATCH(R15,Bodenbearbeitung!A:A,0))))))))))))))</f>
        <v/>
      </c>
      <c r="T15" s="109" t="str">
        <f t="shared" si="3"/>
        <v/>
      </c>
      <c r="V15" s="42"/>
      <c r="W15" s="42"/>
      <c r="X15" s="42"/>
      <c r="Y15" s="42"/>
      <c r="Z15" s="42"/>
    </row>
    <row r="16" spans="1:28" x14ac:dyDescent="0.25">
      <c r="A16" s="108">
        <v>10</v>
      </c>
      <c r="B16" s="58" t="str">
        <f>IF(Flächenverzeichnis!A21="","",Flächenverzeichnis!A21)</f>
        <v/>
      </c>
      <c r="C16" s="88" t="str">
        <f>IF(B16="","",INDEX(Flächenverzeichnis!E:E,MATCH('Nmin-Methode'!B16,Flächenverzeichnis!A:A,0)))</f>
        <v/>
      </c>
      <c r="D16" s="59"/>
      <c r="E16" s="58" t="str">
        <f>IF(B16="","",IF(D16="","Zielertrag auswählen!",IF(D16="Traubenertrag:","Zielertrag auswählen!",INDEX('N-Grundbedarf'!C:C,MATCH(D16,'N-Grundbedarf'!A:A,0)))))</f>
        <v/>
      </c>
      <c r="F16" s="58" t="str">
        <f t="shared" si="0"/>
        <v/>
      </c>
      <c r="G16" s="59"/>
      <c r="H16" s="58" t="str">
        <f t="shared" si="1"/>
        <v/>
      </c>
      <c r="I16" s="59"/>
      <c r="J16" s="86"/>
      <c r="K16" s="89"/>
      <c r="L16" s="90"/>
      <c r="M16" s="88" t="str">
        <f>IF(B16="","",IF(OR(I16="",K16="",AND(I16="",K16="")),"Begrünung überprüfen!",IF(OR(J16="",L16="",AND(J16="",L16="")),"Leguminosenanteil überprüfen!",IF(AND(AND(I16="keine Begrünung",J16=0),AND(K16="keine Begrünung",L16=0)),0,IF(OR(AND(I16="",J16&gt;0),AND(K16="",L16&gt;0)),"Begrünung überprüfen!",IF(OR(AND(I16="keine Begrünung",J16&gt;0),AND(K16="keine Begrünung",L16&gt;0)),"Leguminosenanteil überprüfen!",IF(OR(AND(I16="Begrünung ohne Leguminosen",J16&gt;0),AND(K16="Begrünung ohne Leguminosen",L16&gt;0)),"Leguminosenanteil überprüfen!",IF(OR(AND(I16="Begrünung mit Leguminosen",J16&lt;=0),AND(K16="Begrünung mit Leguminosen",L16&lt;=0)),"Leguminosenanteil überprüfen!",IF(OR(I16="Begrünung ohne Leguminosen",K16="Begrünung ohne Leguminosen",I16="Begrünung mit Leguminosen",K16="Begrünung mit Leguminosen"),SUM(INDEX(Begrünung!C:C,MATCH(J16,Begrünung!A:A,0)),INDEX(Begrünung!C:C,MATCH(L16,Begrünung!A:A,0)),0))))))))))</f>
        <v/>
      </c>
      <c r="N16" s="59"/>
      <c r="O16" s="59"/>
      <c r="P16" s="58" t="str">
        <f t="shared" si="2"/>
        <v/>
      </c>
      <c r="Q16" s="59"/>
      <c r="R16" s="89"/>
      <c r="S16" s="58" t="str">
        <f>IF(B16="","",IF(OR(M16="Begrünung überprüfen!",M16="Leguminosenanteil überprüfen!"),"Begrünung überprüfen!",IF(OR(R16="",Q16="",AND(R16="",Q16="")),"Bodenbearbeitung auswählen!",IF(AND(L16&lt;50,R16="Walzen/Mulchen mit Leguminosen ab 50 %"),"Leguminosenanteil oder Bodenbearbeitung überprüfen!",IF(AND(L16&gt;=50,R16="Walzen/Mulchen/Mähen"),"Leguminosenanteil oder Bodenbearbeitung überprüfen!",IF(AND(L16&gt;=50,R16="Umbruch mit Leguminosen &lt; 50 %"),"Leguminosenanteil oder Bodenbearbeitung überprüfen!",IF(AND(L16&lt;50,R16="Umbruch mit Leguminosen ab 50 %"),"Leguminosenanteil oder Bodenbearbeitung überprüfen!",IF(AND(J16&lt;50,Q16="Walzen/Mulchen mit Leguminosen ab 50 %"),"Leguminosenanteil oder Bodenbearbeitung überprüfen!",IF(AND(J16&gt;=50,Q16="Walzen/Mulchen/Mähen"),"Leguminosenanteil oder Bodenbearbeitung überprüfen!",IF(AND(J16&gt;=50,Q16="Umbruch mit Leguminosen &lt; 50 %"),"Leguminosenanteil oder Bodenbearbeitung überprüfen!",IF(AND(J16&lt;50,Q16="Umbruch mit Leguminosen ab 50 %"),"Leguminosenanteil oder Bodenbearbeitung überprüfen!",SUM(INDEX(Bodenbearbeitung!B:B,MATCH(Q16,Bodenbearbeitung!A:A,0)),INDEX(Bodenbearbeitung!B:B,MATCH(R16,Bodenbearbeitung!A:A,0))))))))))))))</f>
        <v/>
      </c>
      <c r="T16" s="109" t="str">
        <f t="shared" si="3"/>
        <v/>
      </c>
      <c r="V16" s="42"/>
      <c r="W16" s="42"/>
      <c r="X16" s="42"/>
      <c r="Y16" s="42"/>
      <c r="Z16" s="42"/>
    </row>
    <row r="17" spans="1:26" x14ac:dyDescent="0.25">
      <c r="A17" s="108">
        <v>11</v>
      </c>
      <c r="B17" s="58" t="str">
        <f>IF(Flächenverzeichnis!A22="","",Flächenverzeichnis!A22)</f>
        <v/>
      </c>
      <c r="C17" s="88" t="str">
        <f>IF(B17="","",INDEX(Flächenverzeichnis!E:E,MATCH('Nmin-Methode'!B17,Flächenverzeichnis!A:A,0)))</f>
        <v/>
      </c>
      <c r="D17" s="59"/>
      <c r="E17" s="58" t="str">
        <f>IF(B17="","",IF(D17="","Zielertrag auswählen!",IF(D17="Traubenertrag:","Zielertrag auswählen!",INDEX('N-Grundbedarf'!C:C,MATCH(D17,'N-Grundbedarf'!A:A,0)))))</f>
        <v/>
      </c>
      <c r="F17" s="58" t="str">
        <f t="shared" si="0"/>
        <v/>
      </c>
      <c r="G17" s="59"/>
      <c r="H17" s="58" t="str">
        <f t="shared" si="1"/>
        <v/>
      </c>
      <c r="I17" s="59"/>
      <c r="J17" s="86"/>
      <c r="K17" s="89"/>
      <c r="L17" s="90"/>
      <c r="M17" s="88" t="str">
        <f>IF(B17="","",IF(OR(I17="",K17="",AND(I17="",K17="")),"Begrünung überprüfen!",IF(OR(J17="",L17="",AND(J17="",L17="")),"Leguminosenanteil überprüfen!",IF(AND(AND(I17="keine Begrünung",J17=0),AND(K17="keine Begrünung",L17=0)),0,IF(OR(AND(I17="",J17&gt;0),AND(K17="",L17&gt;0)),"Begrünung überprüfen!",IF(OR(AND(I17="keine Begrünung",J17&gt;0),AND(K17="keine Begrünung",L17&gt;0)),"Leguminosenanteil überprüfen!",IF(OR(AND(I17="Begrünung ohne Leguminosen",J17&gt;0),AND(K17="Begrünung ohne Leguminosen",L17&gt;0)),"Leguminosenanteil überprüfen!",IF(OR(AND(I17="Begrünung mit Leguminosen",J17&lt;=0),AND(K17="Begrünung mit Leguminosen",L17&lt;=0)),"Leguminosenanteil überprüfen!",IF(OR(I17="Begrünung ohne Leguminosen",K17="Begrünung ohne Leguminosen",I17="Begrünung mit Leguminosen",K17="Begrünung mit Leguminosen"),SUM(INDEX(Begrünung!C:C,MATCH(J17,Begrünung!A:A,0)),INDEX(Begrünung!C:C,MATCH(L17,Begrünung!A:A,0)),0))))))))))</f>
        <v/>
      </c>
      <c r="N17" s="59"/>
      <c r="O17" s="59"/>
      <c r="P17" s="58" t="str">
        <f t="shared" si="2"/>
        <v/>
      </c>
      <c r="Q17" s="59"/>
      <c r="R17" s="89"/>
      <c r="S17" s="58" t="str">
        <f>IF(B17="","",IF(OR(M17="Begrünung überprüfen!",M17="Leguminosenanteil überprüfen!"),"Begrünung überprüfen!",IF(OR(R17="",Q17="",AND(R17="",Q17="")),"Bodenbearbeitung auswählen!",IF(AND(L17&lt;50,R17="Walzen/Mulchen mit Leguminosen ab 50 %"),"Leguminosenanteil oder Bodenbearbeitung überprüfen!",IF(AND(L17&gt;=50,R17="Walzen/Mulchen/Mähen"),"Leguminosenanteil oder Bodenbearbeitung überprüfen!",IF(AND(L17&gt;=50,R17="Umbruch mit Leguminosen &lt; 50 %"),"Leguminosenanteil oder Bodenbearbeitung überprüfen!",IF(AND(L17&lt;50,R17="Umbruch mit Leguminosen ab 50 %"),"Leguminosenanteil oder Bodenbearbeitung überprüfen!",IF(AND(J17&lt;50,Q17="Walzen/Mulchen mit Leguminosen ab 50 %"),"Leguminosenanteil oder Bodenbearbeitung überprüfen!",IF(AND(J17&gt;=50,Q17="Walzen/Mulchen/Mähen"),"Leguminosenanteil oder Bodenbearbeitung überprüfen!",IF(AND(J17&gt;=50,Q17="Umbruch mit Leguminosen &lt; 50 %"),"Leguminosenanteil oder Bodenbearbeitung überprüfen!",IF(AND(J17&lt;50,Q17="Umbruch mit Leguminosen ab 50 %"),"Leguminosenanteil oder Bodenbearbeitung überprüfen!",SUM(INDEX(Bodenbearbeitung!B:B,MATCH(Q17,Bodenbearbeitung!A:A,0)),INDEX(Bodenbearbeitung!B:B,MATCH(R17,Bodenbearbeitung!A:A,0))))))))))))))</f>
        <v/>
      </c>
      <c r="T17" s="109" t="str">
        <f t="shared" si="3"/>
        <v/>
      </c>
      <c r="V17" s="42"/>
      <c r="W17" s="42"/>
      <c r="X17" s="42"/>
      <c r="Y17" s="42"/>
      <c r="Z17" s="42"/>
    </row>
    <row r="18" spans="1:26" x14ac:dyDescent="0.25">
      <c r="A18" s="108">
        <v>12</v>
      </c>
      <c r="B18" s="58" t="str">
        <f>IF(Flächenverzeichnis!A23="","",Flächenverzeichnis!A23)</f>
        <v/>
      </c>
      <c r="C18" s="88" t="str">
        <f>IF(B18="","",INDEX(Flächenverzeichnis!E:E,MATCH('Nmin-Methode'!B18,Flächenverzeichnis!A:A,0)))</f>
        <v/>
      </c>
      <c r="D18" s="59"/>
      <c r="E18" s="58" t="str">
        <f>IF(B18="","",IF(D18="","Zielertrag auswählen!",IF(D18="Traubenertrag:","Zielertrag auswählen!",INDEX('N-Grundbedarf'!C:C,MATCH(D18,'N-Grundbedarf'!A:A,0)))))</f>
        <v/>
      </c>
      <c r="F18" s="58" t="str">
        <f t="shared" si="0"/>
        <v/>
      </c>
      <c r="G18" s="59"/>
      <c r="H18" s="58" t="str">
        <f t="shared" si="1"/>
        <v/>
      </c>
      <c r="I18" s="59"/>
      <c r="J18" s="86"/>
      <c r="K18" s="89"/>
      <c r="L18" s="90"/>
      <c r="M18" s="88" t="str">
        <f>IF(B18="","",IF(OR(I18="",K18="",AND(I18="",K18="")),"Begrünung überprüfen!",IF(OR(J18="",L18="",AND(J18="",L18="")),"Leguminosenanteil überprüfen!",IF(AND(AND(I18="keine Begrünung",J18=0),AND(K18="keine Begrünung",L18=0)),0,IF(OR(AND(I18="",J18&gt;0),AND(K18="",L18&gt;0)),"Begrünung überprüfen!",IF(OR(AND(I18="keine Begrünung",J18&gt;0),AND(K18="keine Begrünung",L18&gt;0)),"Leguminosenanteil überprüfen!",IF(OR(AND(I18="Begrünung ohne Leguminosen",J18&gt;0),AND(K18="Begrünung ohne Leguminosen",L18&gt;0)),"Leguminosenanteil überprüfen!",IF(OR(AND(I18="Begrünung mit Leguminosen",J18&lt;=0),AND(K18="Begrünung mit Leguminosen",L18&lt;=0)),"Leguminosenanteil überprüfen!",IF(OR(I18="Begrünung ohne Leguminosen",K18="Begrünung ohne Leguminosen",I18="Begrünung mit Leguminosen",K18="Begrünung mit Leguminosen"),SUM(INDEX(Begrünung!C:C,MATCH(J18,Begrünung!A:A,0)),INDEX(Begrünung!C:C,MATCH(L18,Begrünung!A:A,0)),0))))))))))</f>
        <v/>
      </c>
      <c r="N18" s="59"/>
      <c r="O18" s="59"/>
      <c r="P18" s="58" t="str">
        <f t="shared" si="2"/>
        <v/>
      </c>
      <c r="Q18" s="59"/>
      <c r="R18" s="89"/>
      <c r="S18" s="58" t="str">
        <f>IF(B18="","",IF(OR(M18="Begrünung überprüfen!",M18="Leguminosenanteil überprüfen!"),"Begrünung überprüfen!",IF(OR(R18="",Q18="",AND(R18="",Q18="")),"Bodenbearbeitung auswählen!",IF(AND(L18&lt;50,R18="Walzen/Mulchen mit Leguminosen ab 50 %"),"Leguminosenanteil oder Bodenbearbeitung überprüfen!",IF(AND(L18&gt;=50,R18="Walzen/Mulchen/Mähen"),"Leguminosenanteil oder Bodenbearbeitung überprüfen!",IF(AND(L18&gt;=50,R18="Umbruch mit Leguminosen &lt; 50 %"),"Leguminosenanteil oder Bodenbearbeitung überprüfen!",IF(AND(L18&lt;50,R18="Umbruch mit Leguminosen ab 50 %"),"Leguminosenanteil oder Bodenbearbeitung überprüfen!",IF(AND(J18&lt;50,Q18="Walzen/Mulchen mit Leguminosen ab 50 %"),"Leguminosenanteil oder Bodenbearbeitung überprüfen!",IF(AND(J18&gt;=50,Q18="Walzen/Mulchen/Mähen"),"Leguminosenanteil oder Bodenbearbeitung überprüfen!",IF(AND(J18&gt;=50,Q18="Umbruch mit Leguminosen &lt; 50 %"),"Leguminosenanteil oder Bodenbearbeitung überprüfen!",IF(AND(J18&lt;50,Q18="Umbruch mit Leguminosen ab 50 %"),"Leguminosenanteil oder Bodenbearbeitung überprüfen!",SUM(INDEX(Bodenbearbeitung!B:B,MATCH(Q18,Bodenbearbeitung!A:A,0)),INDEX(Bodenbearbeitung!B:B,MATCH(R18,Bodenbearbeitung!A:A,0))))))))))))))</f>
        <v/>
      </c>
      <c r="T18" s="109" t="str">
        <f t="shared" si="3"/>
        <v/>
      </c>
      <c r="V18" s="42"/>
      <c r="W18" s="42"/>
      <c r="X18" s="42"/>
      <c r="Y18" s="42"/>
      <c r="Z18" s="42"/>
    </row>
    <row r="19" spans="1:26" x14ac:dyDescent="0.25">
      <c r="A19" s="108">
        <v>13</v>
      </c>
      <c r="B19" s="58" t="str">
        <f>IF(Flächenverzeichnis!A24="","",Flächenverzeichnis!A24)</f>
        <v/>
      </c>
      <c r="C19" s="88" t="str">
        <f>IF(B19="","",INDEX(Flächenverzeichnis!E:E,MATCH('Nmin-Methode'!B19,Flächenverzeichnis!A:A,0)))</f>
        <v/>
      </c>
      <c r="D19" s="59"/>
      <c r="E19" s="58" t="str">
        <f>IF(B19="","",IF(D19="","Zielertrag auswählen!",IF(D19="Traubenertrag:","Zielertrag auswählen!",INDEX('N-Grundbedarf'!C:C,MATCH(D19,'N-Grundbedarf'!A:A,0)))))</f>
        <v/>
      </c>
      <c r="F19" s="58" t="str">
        <f t="shared" si="0"/>
        <v/>
      </c>
      <c r="G19" s="59"/>
      <c r="H19" s="58" t="str">
        <f t="shared" si="1"/>
        <v/>
      </c>
      <c r="I19" s="59"/>
      <c r="J19" s="86"/>
      <c r="K19" s="89"/>
      <c r="L19" s="90"/>
      <c r="M19" s="88" t="str">
        <f>IF(B19="","",IF(OR(I19="",K19="",AND(I19="",K19="")),"Begrünung überprüfen!",IF(OR(J19="",L19="",AND(J19="",L19="")),"Leguminosenanteil überprüfen!",IF(AND(AND(I19="keine Begrünung",J19=0),AND(K19="keine Begrünung",L19=0)),0,IF(OR(AND(I19="",J19&gt;0),AND(K19="",L19&gt;0)),"Begrünung überprüfen!",IF(OR(AND(I19="keine Begrünung",J19&gt;0),AND(K19="keine Begrünung",L19&gt;0)),"Leguminosenanteil überprüfen!",IF(OR(AND(I19="Begrünung ohne Leguminosen",J19&gt;0),AND(K19="Begrünung ohne Leguminosen",L19&gt;0)),"Leguminosenanteil überprüfen!",IF(OR(AND(I19="Begrünung mit Leguminosen",J19&lt;=0),AND(K19="Begrünung mit Leguminosen",L19&lt;=0)),"Leguminosenanteil überprüfen!",IF(OR(I19="Begrünung ohne Leguminosen",K19="Begrünung ohne Leguminosen",I19="Begrünung mit Leguminosen",K19="Begrünung mit Leguminosen"),SUM(INDEX(Begrünung!C:C,MATCH(J19,Begrünung!A:A,0)),INDEX(Begrünung!C:C,MATCH(L19,Begrünung!A:A,0)),0))))))))))</f>
        <v/>
      </c>
      <c r="N19" s="59"/>
      <c r="O19" s="59"/>
      <c r="P19" s="58" t="str">
        <f t="shared" si="2"/>
        <v/>
      </c>
      <c r="Q19" s="59"/>
      <c r="R19" s="89"/>
      <c r="S19" s="58" t="str">
        <f>IF(B19="","",IF(OR(M19="Begrünung überprüfen!",M19="Leguminosenanteil überprüfen!"),"Begrünung überprüfen!",IF(OR(R19="",Q19="",AND(R19="",Q19="")),"Bodenbearbeitung auswählen!",IF(AND(L19&lt;50,R19="Walzen/Mulchen mit Leguminosen ab 50 %"),"Leguminosenanteil oder Bodenbearbeitung überprüfen!",IF(AND(L19&gt;=50,R19="Walzen/Mulchen/Mähen"),"Leguminosenanteil oder Bodenbearbeitung überprüfen!",IF(AND(L19&gt;=50,R19="Umbruch mit Leguminosen &lt; 50 %"),"Leguminosenanteil oder Bodenbearbeitung überprüfen!",IF(AND(L19&lt;50,R19="Umbruch mit Leguminosen ab 50 %"),"Leguminosenanteil oder Bodenbearbeitung überprüfen!",IF(AND(J19&lt;50,Q19="Walzen/Mulchen mit Leguminosen ab 50 %"),"Leguminosenanteil oder Bodenbearbeitung überprüfen!",IF(AND(J19&gt;=50,Q19="Walzen/Mulchen/Mähen"),"Leguminosenanteil oder Bodenbearbeitung überprüfen!",IF(AND(J19&gt;=50,Q19="Umbruch mit Leguminosen &lt; 50 %"),"Leguminosenanteil oder Bodenbearbeitung überprüfen!",IF(AND(J19&lt;50,Q19="Umbruch mit Leguminosen ab 50 %"),"Leguminosenanteil oder Bodenbearbeitung überprüfen!",SUM(INDEX(Bodenbearbeitung!B:B,MATCH(Q19,Bodenbearbeitung!A:A,0)),INDEX(Bodenbearbeitung!B:B,MATCH(R19,Bodenbearbeitung!A:A,0))))))))))))))</f>
        <v/>
      </c>
      <c r="T19" s="109" t="str">
        <f t="shared" si="3"/>
        <v/>
      </c>
      <c r="V19" s="42"/>
      <c r="W19" s="42"/>
      <c r="X19" s="42"/>
      <c r="Y19" s="42"/>
      <c r="Z19" s="42"/>
    </row>
    <row r="20" spans="1:26" x14ac:dyDescent="0.25">
      <c r="A20" s="108">
        <v>14</v>
      </c>
      <c r="B20" s="58" t="str">
        <f>IF(Flächenverzeichnis!A25="","",Flächenverzeichnis!A25)</f>
        <v/>
      </c>
      <c r="C20" s="88" t="str">
        <f>IF(B20="","",INDEX(Flächenverzeichnis!E:E,MATCH('Nmin-Methode'!B20,Flächenverzeichnis!A:A,0)))</f>
        <v/>
      </c>
      <c r="D20" s="59"/>
      <c r="E20" s="58" t="str">
        <f>IF(B20="","",IF(D20="","Zielertrag auswählen!",IF(D20="Traubenertrag:","Zielertrag auswählen!",INDEX('N-Grundbedarf'!C:C,MATCH(D20,'N-Grundbedarf'!A:A,0)))))</f>
        <v/>
      </c>
      <c r="F20" s="58" t="str">
        <f t="shared" si="0"/>
        <v/>
      </c>
      <c r="G20" s="59"/>
      <c r="H20" s="58" t="str">
        <f t="shared" si="1"/>
        <v/>
      </c>
      <c r="I20" s="59"/>
      <c r="J20" s="86"/>
      <c r="K20" s="89"/>
      <c r="L20" s="90"/>
      <c r="M20" s="88" t="str">
        <f>IF(B20="","",IF(OR(I20="",K20="",AND(I20="",K20="")),"Begrünung überprüfen!",IF(OR(J20="",L20="",AND(J20="",L20="")),"Leguminosenanteil überprüfen!",IF(AND(AND(I20="keine Begrünung",J20=0),AND(K20="keine Begrünung",L20=0)),0,IF(OR(AND(I20="",J20&gt;0),AND(K20="",L20&gt;0)),"Begrünung überprüfen!",IF(OR(AND(I20="keine Begrünung",J20&gt;0),AND(K20="keine Begrünung",L20&gt;0)),"Leguminosenanteil überprüfen!",IF(OR(AND(I20="Begrünung ohne Leguminosen",J20&gt;0),AND(K20="Begrünung ohne Leguminosen",L20&gt;0)),"Leguminosenanteil überprüfen!",IF(OR(AND(I20="Begrünung mit Leguminosen",J20&lt;=0),AND(K20="Begrünung mit Leguminosen",L20&lt;=0)),"Leguminosenanteil überprüfen!",IF(OR(I20="Begrünung ohne Leguminosen",K20="Begrünung ohne Leguminosen",I20="Begrünung mit Leguminosen",K20="Begrünung mit Leguminosen"),SUM(INDEX(Begrünung!C:C,MATCH(J20,Begrünung!A:A,0)),INDEX(Begrünung!C:C,MATCH(L20,Begrünung!A:A,0)),0))))))))))</f>
        <v/>
      </c>
      <c r="N20" s="59"/>
      <c r="O20" s="59"/>
      <c r="P20" s="58" t="str">
        <f t="shared" si="2"/>
        <v/>
      </c>
      <c r="Q20" s="59"/>
      <c r="R20" s="89"/>
      <c r="S20" s="58" t="str">
        <f>IF(B20="","",IF(OR(M20="Begrünung überprüfen!",M20="Leguminosenanteil überprüfen!"),"Begrünung überprüfen!",IF(OR(R20="",Q20="",AND(R20="",Q20="")),"Bodenbearbeitung auswählen!",IF(AND(L20&lt;50,R20="Walzen/Mulchen mit Leguminosen ab 50 %"),"Leguminosenanteil oder Bodenbearbeitung überprüfen!",IF(AND(L20&gt;=50,R20="Walzen/Mulchen/Mähen"),"Leguminosenanteil oder Bodenbearbeitung überprüfen!",IF(AND(L20&gt;=50,R20="Umbruch mit Leguminosen &lt; 50 %"),"Leguminosenanteil oder Bodenbearbeitung überprüfen!",IF(AND(L20&lt;50,R20="Umbruch mit Leguminosen ab 50 %"),"Leguminosenanteil oder Bodenbearbeitung überprüfen!",IF(AND(J20&lt;50,Q20="Walzen/Mulchen mit Leguminosen ab 50 %"),"Leguminosenanteil oder Bodenbearbeitung überprüfen!",IF(AND(J20&gt;=50,Q20="Walzen/Mulchen/Mähen"),"Leguminosenanteil oder Bodenbearbeitung überprüfen!",IF(AND(J20&gt;=50,Q20="Umbruch mit Leguminosen &lt; 50 %"),"Leguminosenanteil oder Bodenbearbeitung überprüfen!",IF(AND(J20&lt;50,Q20="Umbruch mit Leguminosen ab 50 %"),"Leguminosenanteil oder Bodenbearbeitung überprüfen!",SUM(INDEX(Bodenbearbeitung!B:B,MATCH(Q20,Bodenbearbeitung!A:A,0)),INDEX(Bodenbearbeitung!B:B,MATCH(R20,Bodenbearbeitung!A:A,0))))))))))))))</f>
        <v/>
      </c>
      <c r="T20" s="109" t="str">
        <f t="shared" si="3"/>
        <v/>
      </c>
      <c r="V20" s="42"/>
      <c r="W20" s="42"/>
      <c r="X20" s="42"/>
      <c r="Y20" s="42"/>
      <c r="Z20" s="42"/>
    </row>
    <row r="21" spans="1:26" x14ac:dyDescent="0.25">
      <c r="A21" s="108">
        <v>15</v>
      </c>
      <c r="B21" s="58" t="str">
        <f>IF(Flächenverzeichnis!A26="","",Flächenverzeichnis!A26)</f>
        <v/>
      </c>
      <c r="C21" s="88" t="str">
        <f>IF(B21="","",INDEX(Flächenverzeichnis!E:E,MATCH('Nmin-Methode'!B21,Flächenverzeichnis!A:A,0)))</f>
        <v/>
      </c>
      <c r="D21" s="59"/>
      <c r="E21" s="58" t="str">
        <f>IF(B21="","",IF(D21="","Zielertrag auswählen!",IF(D21="Traubenertrag:","Zielertrag auswählen!",INDEX('N-Grundbedarf'!C:C,MATCH(D21,'N-Grundbedarf'!A:A,0)))))</f>
        <v/>
      </c>
      <c r="F21" s="58" t="str">
        <f t="shared" si="0"/>
        <v/>
      </c>
      <c r="G21" s="59"/>
      <c r="H21" s="58" t="str">
        <f t="shared" si="1"/>
        <v/>
      </c>
      <c r="I21" s="59"/>
      <c r="J21" s="86"/>
      <c r="K21" s="89"/>
      <c r="L21" s="90"/>
      <c r="M21" s="88" t="str">
        <f>IF(B21="","",IF(OR(I21="",K21="",AND(I21="",K21="")),"Begrünung überprüfen!",IF(OR(J21="",L21="",AND(J21="",L21="")),"Leguminosenanteil überprüfen!",IF(AND(AND(I21="keine Begrünung",J21=0),AND(K21="keine Begrünung",L21=0)),0,IF(OR(AND(I21="",J21&gt;0),AND(K21="",L21&gt;0)),"Begrünung überprüfen!",IF(OR(AND(I21="keine Begrünung",J21&gt;0),AND(K21="keine Begrünung",L21&gt;0)),"Leguminosenanteil überprüfen!",IF(OR(AND(I21="Begrünung ohne Leguminosen",J21&gt;0),AND(K21="Begrünung ohne Leguminosen",L21&gt;0)),"Leguminosenanteil überprüfen!",IF(OR(AND(I21="Begrünung mit Leguminosen",J21&lt;=0),AND(K21="Begrünung mit Leguminosen",L21&lt;=0)),"Leguminosenanteil überprüfen!",IF(OR(I21="Begrünung ohne Leguminosen",K21="Begrünung ohne Leguminosen",I21="Begrünung mit Leguminosen",K21="Begrünung mit Leguminosen"),SUM(INDEX(Begrünung!C:C,MATCH(J21,Begrünung!A:A,0)),INDEX(Begrünung!C:C,MATCH(L21,Begrünung!A:A,0)),0))))))))))</f>
        <v/>
      </c>
      <c r="N21" s="59"/>
      <c r="O21" s="59"/>
      <c r="P21" s="58" t="str">
        <f t="shared" si="2"/>
        <v/>
      </c>
      <c r="Q21" s="59"/>
      <c r="R21" s="89"/>
      <c r="S21" s="58" t="str">
        <f>IF(B21="","",IF(OR(M21="Begrünung überprüfen!",M21="Leguminosenanteil überprüfen!"),"Begrünung überprüfen!",IF(OR(R21="",Q21="",AND(R21="",Q21="")),"Bodenbearbeitung auswählen!",IF(AND(L21&lt;50,R21="Walzen/Mulchen mit Leguminosen ab 50 %"),"Leguminosenanteil oder Bodenbearbeitung überprüfen!",IF(AND(L21&gt;=50,R21="Walzen/Mulchen/Mähen"),"Leguminosenanteil oder Bodenbearbeitung überprüfen!",IF(AND(L21&gt;=50,R21="Umbruch mit Leguminosen &lt; 50 %"),"Leguminosenanteil oder Bodenbearbeitung überprüfen!",IF(AND(L21&lt;50,R21="Umbruch mit Leguminosen ab 50 %"),"Leguminosenanteil oder Bodenbearbeitung überprüfen!",IF(AND(J21&lt;50,Q21="Walzen/Mulchen mit Leguminosen ab 50 %"),"Leguminosenanteil oder Bodenbearbeitung überprüfen!",IF(AND(J21&gt;=50,Q21="Walzen/Mulchen/Mähen"),"Leguminosenanteil oder Bodenbearbeitung überprüfen!",IF(AND(J21&gt;=50,Q21="Umbruch mit Leguminosen &lt; 50 %"),"Leguminosenanteil oder Bodenbearbeitung überprüfen!",IF(AND(J21&lt;50,Q21="Umbruch mit Leguminosen ab 50 %"),"Leguminosenanteil oder Bodenbearbeitung überprüfen!",SUM(INDEX(Bodenbearbeitung!B:B,MATCH(Q21,Bodenbearbeitung!A:A,0)),INDEX(Bodenbearbeitung!B:B,MATCH(R21,Bodenbearbeitung!A:A,0))))))))))))))</f>
        <v/>
      </c>
      <c r="T21" s="109" t="str">
        <f t="shared" si="3"/>
        <v/>
      </c>
      <c r="V21" s="42"/>
      <c r="W21" s="42"/>
      <c r="X21" s="42"/>
      <c r="Y21" s="42"/>
      <c r="Z21" s="42"/>
    </row>
    <row r="22" spans="1:26" x14ac:dyDescent="0.25">
      <c r="A22" s="108">
        <v>16</v>
      </c>
      <c r="B22" s="58" t="str">
        <f>IF(Flächenverzeichnis!A27="","",Flächenverzeichnis!A27)</f>
        <v/>
      </c>
      <c r="C22" s="88" t="str">
        <f>IF(B22="","",INDEX(Flächenverzeichnis!E:E,MATCH('Nmin-Methode'!B22,Flächenverzeichnis!A:A,0)))</f>
        <v/>
      </c>
      <c r="D22" s="59"/>
      <c r="E22" s="58" t="str">
        <f>IF(B22="","",IF(D22="","Zielertrag auswählen!",IF(D22="Traubenertrag:","Zielertrag auswählen!",INDEX('N-Grundbedarf'!C:C,MATCH(D22,'N-Grundbedarf'!A:A,0)))))</f>
        <v/>
      </c>
      <c r="F22" s="58" t="str">
        <f t="shared" si="0"/>
        <v/>
      </c>
      <c r="G22" s="59"/>
      <c r="H22" s="58" t="str">
        <f t="shared" si="1"/>
        <v/>
      </c>
      <c r="I22" s="59"/>
      <c r="J22" s="86"/>
      <c r="K22" s="89"/>
      <c r="L22" s="90"/>
      <c r="M22" s="88" t="str">
        <f>IF(B22="","",IF(OR(I22="",K22="",AND(I22="",K22="")),"Begrünung überprüfen!",IF(OR(J22="",L22="",AND(J22="",L22="")),"Leguminosenanteil überprüfen!",IF(AND(AND(I22="keine Begrünung",J22=0),AND(K22="keine Begrünung",L22=0)),0,IF(OR(AND(I22="",J22&gt;0),AND(K22="",L22&gt;0)),"Begrünung überprüfen!",IF(OR(AND(I22="keine Begrünung",J22&gt;0),AND(K22="keine Begrünung",L22&gt;0)),"Leguminosenanteil überprüfen!",IF(OR(AND(I22="Begrünung ohne Leguminosen",J22&gt;0),AND(K22="Begrünung ohne Leguminosen",L22&gt;0)),"Leguminosenanteil überprüfen!",IF(OR(AND(I22="Begrünung mit Leguminosen",J22&lt;=0),AND(K22="Begrünung mit Leguminosen",L22&lt;=0)),"Leguminosenanteil überprüfen!",IF(OR(I22="Begrünung ohne Leguminosen",K22="Begrünung ohne Leguminosen",I22="Begrünung mit Leguminosen",K22="Begrünung mit Leguminosen"),SUM(INDEX(Begrünung!C:C,MATCH(J22,Begrünung!A:A,0)),INDEX(Begrünung!C:C,MATCH(L22,Begrünung!A:A,0)),0))))))))))</f>
        <v/>
      </c>
      <c r="N22" s="59"/>
      <c r="O22" s="59"/>
      <c r="P22" s="58" t="str">
        <f t="shared" si="2"/>
        <v/>
      </c>
      <c r="Q22" s="59"/>
      <c r="R22" s="89"/>
      <c r="S22" s="58" t="str">
        <f>IF(B22="","",IF(OR(M22="Begrünung überprüfen!",M22="Leguminosenanteil überprüfen!"),"Begrünung überprüfen!",IF(OR(R22="",Q22="",AND(R22="",Q22="")),"Bodenbearbeitung auswählen!",IF(AND(L22&lt;50,R22="Walzen/Mulchen mit Leguminosen ab 50 %"),"Leguminosenanteil oder Bodenbearbeitung überprüfen!",IF(AND(L22&gt;=50,R22="Walzen/Mulchen/Mähen"),"Leguminosenanteil oder Bodenbearbeitung überprüfen!",IF(AND(L22&gt;=50,R22="Umbruch mit Leguminosen &lt; 50 %"),"Leguminosenanteil oder Bodenbearbeitung überprüfen!",IF(AND(L22&lt;50,R22="Umbruch mit Leguminosen ab 50 %"),"Leguminosenanteil oder Bodenbearbeitung überprüfen!",IF(AND(J22&lt;50,Q22="Walzen/Mulchen mit Leguminosen ab 50 %"),"Leguminosenanteil oder Bodenbearbeitung überprüfen!",IF(AND(J22&gt;=50,Q22="Walzen/Mulchen/Mähen"),"Leguminosenanteil oder Bodenbearbeitung überprüfen!",IF(AND(J22&gt;=50,Q22="Umbruch mit Leguminosen &lt; 50 %"),"Leguminosenanteil oder Bodenbearbeitung überprüfen!",IF(AND(J22&lt;50,Q22="Umbruch mit Leguminosen ab 50 %"),"Leguminosenanteil oder Bodenbearbeitung überprüfen!",SUM(INDEX(Bodenbearbeitung!B:B,MATCH(Q22,Bodenbearbeitung!A:A,0)),INDEX(Bodenbearbeitung!B:B,MATCH(R22,Bodenbearbeitung!A:A,0))))))))))))))</f>
        <v/>
      </c>
      <c r="T22" s="109" t="str">
        <f t="shared" si="3"/>
        <v/>
      </c>
      <c r="V22" s="42"/>
      <c r="W22" s="42"/>
      <c r="X22" s="42" t="s">
        <v>11</v>
      </c>
      <c r="Y22" s="42"/>
      <c r="Z22" s="42"/>
    </row>
    <row r="23" spans="1:26" x14ac:dyDescent="0.25">
      <c r="A23" s="108">
        <v>17</v>
      </c>
      <c r="B23" s="58" t="str">
        <f>IF(Flächenverzeichnis!A28="","",Flächenverzeichnis!A28)</f>
        <v/>
      </c>
      <c r="C23" s="88" t="str">
        <f>IF(B23="","",INDEX(Flächenverzeichnis!E:E,MATCH('Nmin-Methode'!B23,Flächenverzeichnis!A:A,0)))</f>
        <v/>
      </c>
      <c r="D23" s="59"/>
      <c r="E23" s="58" t="str">
        <f>IF(B23="","",IF(D23="","Zielertrag auswählen!",IF(D23="Traubenertrag:","Zielertrag auswählen!",INDEX('N-Grundbedarf'!C:C,MATCH(D23,'N-Grundbedarf'!A:A,0)))))</f>
        <v/>
      </c>
      <c r="F23" s="58" t="str">
        <f t="shared" si="0"/>
        <v/>
      </c>
      <c r="G23" s="59"/>
      <c r="H23" s="58" t="str">
        <f t="shared" si="1"/>
        <v/>
      </c>
      <c r="I23" s="59"/>
      <c r="J23" s="86"/>
      <c r="K23" s="89"/>
      <c r="L23" s="90"/>
      <c r="M23" s="88" t="str">
        <f>IF(B23="","",IF(OR(I23="",K23="",AND(I23="",K23="")),"Begrünung überprüfen!",IF(OR(J23="",L23="",AND(J23="",L23="")),"Leguminosenanteil überprüfen!",IF(AND(AND(I23="keine Begrünung",J23=0),AND(K23="keine Begrünung",L23=0)),0,IF(OR(AND(I23="",J23&gt;0),AND(K23="",L23&gt;0)),"Begrünung überprüfen!",IF(OR(AND(I23="keine Begrünung",J23&gt;0),AND(K23="keine Begrünung",L23&gt;0)),"Leguminosenanteil überprüfen!",IF(OR(AND(I23="Begrünung ohne Leguminosen",J23&gt;0),AND(K23="Begrünung ohne Leguminosen",L23&gt;0)),"Leguminosenanteil überprüfen!",IF(OR(AND(I23="Begrünung mit Leguminosen",J23&lt;=0),AND(K23="Begrünung mit Leguminosen",L23&lt;=0)),"Leguminosenanteil überprüfen!",IF(OR(I23="Begrünung ohne Leguminosen",K23="Begrünung ohne Leguminosen",I23="Begrünung mit Leguminosen",K23="Begrünung mit Leguminosen"),SUM(INDEX(Begrünung!C:C,MATCH(J23,Begrünung!A:A,0)),INDEX(Begrünung!C:C,MATCH(L23,Begrünung!A:A,0)),0))))))))))</f>
        <v/>
      </c>
      <c r="N23" s="59"/>
      <c r="O23" s="59"/>
      <c r="P23" s="58" t="str">
        <f t="shared" si="2"/>
        <v/>
      </c>
      <c r="Q23" s="59"/>
      <c r="R23" s="89"/>
      <c r="S23" s="58" t="str">
        <f>IF(B23="","",IF(OR(M23="Begrünung überprüfen!",M23="Leguminosenanteil überprüfen!"),"Begrünung überprüfen!",IF(OR(R23="",Q23="",AND(R23="",Q23="")),"Bodenbearbeitung auswählen!",IF(AND(L23&lt;50,R23="Walzen/Mulchen mit Leguminosen ab 50 %"),"Leguminosenanteil oder Bodenbearbeitung überprüfen!",IF(AND(L23&gt;=50,R23="Walzen/Mulchen/Mähen"),"Leguminosenanteil oder Bodenbearbeitung überprüfen!",IF(AND(L23&gt;=50,R23="Umbruch mit Leguminosen &lt; 50 %"),"Leguminosenanteil oder Bodenbearbeitung überprüfen!",IF(AND(L23&lt;50,R23="Umbruch mit Leguminosen ab 50 %"),"Leguminosenanteil oder Bodenbearbeitung überprüfen!",IF(AND(J23&lt;50,Q23="Walzen/Mulchen mit Leguminosen ab 50 %"),"Leguminosenanteil oder Bodenbearbeitung überprüfen!",IF(AND(J23&gt;=50,Q23="Walzen/Mulchen/Mähen"),"Leguminosenanteil oder Bodenbearbeitung überprüfen!",IF(AND(J23&gt;=50,Q23="Umbruch mit Leguminosen &lt; 50 %"),"Leguminosenanteil oder Bodenbearbeitung überprüfen!",IF(AND(J23&lt;50,Q23="Umbruch mit Leguminosen ab 50 %"),"Leguminosenanteil oder Bodenbearbeitung überprüfen!",SUM(INDEX(Bodenbearbeitung!B:B,MATCH(Q23,Bodenbearbeitung!A:A,0)),INDEX(Bodenbearbeitung!B:B,MATCH(R23,Bodenbearbeitung!A:A,0))))))))))))))</f>
        <v/>
      </c>
      <c r="T23" s="109" t="str">
        <f t="shared" si="3"/>
        <v/>
      </c>
      <c r="V23" s="42"/>
      <c r="W23" s="42"/>
      <c r="X23" s="42"/>
      <c r="Y23" s="42"/>
      <c r="Z23" s="42"/>
    </row>
    <row r="24" spans="1:26" x14ac:dyDescent="0.25">
      <c r="A24" s="108">
        <v>18</v>
      </c>
      <c r="B24" s="58" t="str">
        <f>IF(Flächenverzeichnis!A29="","",Flächenverzeichnis!A29)</f>
        <v/>
      </c>
      <c r="C24" s="88" t="str">
        <f>IF(B24="","",INDEX(Flächenverzeichnis!E:E,MATCH('Nmin-Methode'!B24,Flächenverzeichnis!A:A,0)))</f>
        <v/>
      </c>
      <c r="D24" s="59"/>
      <c r="E24" s="58" t="str">
        <f>IF(B24="","",IF(D24="","Zielertrag auswählen!",IF(D24="Traubenertrag:","Zielertrag auswählen!",INDEX('N-Grundbedarf'!C:C,MATCH(D24,'N-Grundbedarf'!A:A,0)))))</f>
        <v/>
      </c>
      <c r="F24" s="58" t="str">
        <f t="shared" si="0"/>
        <v/>
      </c>
      <c r="G24" s="59"/>
      <c r="H24" s="58" t="str">
        <f t="shared" si="1"/>
        <v/>
      </c>
      <c r="I24" s="59"/>
      <c r="J24" s="86"/>
      <c r="K24" s="89"/>
      <c r="L24" s="90"/>
      <c r="M24" s="88" t="str">
        <f>IF(B24="","",IF(OR(I24="",K24="",AND(I24="",K24="")),"Begrünung überprüfen!",IF(OR(J24="",L24="",AND(J24="",L24="")),"Leguminosenanteil überprüfen!",IF(AND(AND(I24="keine Begrünung",J24=0),AND(K24="keine Begrünung",L24=0)),0,IF(OR(AND(I24="",J24&gt;0),AND(K24="",L24&gt;0)),"Begrünung überprüfen!",IF(OR(AND(I24="keine Begrünung",J24&gt;0),AND(K24="keine Begrünung",L24&gt;0)),"Leguminosenanteil überprüfen!",IF(OR(AND(I24="Begrünung ohne Leguminosen",J24&gt;0),AND(K24="Begrünung ohne Leguminosen",L24&gt;0)),"Leguminosenanteil überprüfen!",IF(OR(AND(I24="Begrünung mit Leguminosen",J24&lt;=0),AND(K24="Begrünung mit Leguminosen",L24&lt;=0)),"Leguminosenanteil überprüfen!",IF(OR(I24="Begrünung ohne Leguminosen",K24="Begrünung ohne Leguminosen",I24="Begrünung mit Leguminosen",K24="Begrünung mit Leguminosen"),SUM(INDEX(Begrünung!C:C,MATCH(J24,Begrünung!A:A,0)),INDEX(Begrünung!C:C,MATCH(L24,Begrünung!A:A,0)),0))))))))))</f>
        <v/>
      </c>
      <c r="N24" s="59"/>
      <c r="O24" s="59"/>
      <c r="P24" s="58" t="str">
        <f t="shared" si="2"/>
        <v/>
      </c>
      <c r="Q24" s="59"/>
      <c r="R24" s="89"/>
      <c r="S24" s="58" t="str">
        <f>IF(B24="","",IF(OR(M24="Begrünung überprüfen!",M24="Leguminosenanteil überprüfen!"),"Begrünung überprüfen!",IF(OR(R24="",Q24="",AND(R24="",Q24="")),"Bodenbearbeitung auswählen!",IF(AND(L24&lt;50,R24="Walzen/Mulchen mit Leguminosen ab 50 %"),"Leguminosenanteil oder Bodenbearbeitung überprüfen!",IF(AND(L24&gt;=50,R24="Walzen/Mulchen/Mähen"),"Leguminosenanteil oder Bodenbearbeitung überprüfen!",IF(AND(L24&gt;=50,R24="Umbruch mit Leguminosen &lt; 50 %"),"Leguminosenanteil oder Bodenbearbeitung überprüfen!",IF(AND(L24&lt;50,R24="Umbruch mit Leguminosen ab 50 %"),"Leguminosenanteil oder Bodenbearbeitung überprüfen!",IF(AND(J24&lt;50,Q24="Walzen/Mulchen mit Leguminosen ab 50 %"),"Leguminosenanteil oder Bodenbearbeitung überprüfen!",IF(AND(J24&gt;=50,Q24="Walzen/Mulchen/Mähen"),"Leguminosenanteil oder Bodenbearbeitung überprüfen!",IF(AND(J24&gt;=50,Q24="Umbruch mit Leguminosen &lt; 50 %"),"Leguminosenanteil oder Bodenbearbeitung überprüfen!",IF(AND(J24&lt;50,Q24="Umbruch mit Leguminosen ab 50 %"),"Leguminosenanteil oder Bodenbearbeitung überprüfen!",SUM(INDEX(Bodenbearbeitung!B:B,MATCH(Q24,Bodenbearbeitung!A:A,0)),INDEX(Bodenbearbeitung!B:B,MATCH(R24,Bodenbearbeitung!A:A,0))))))))))))))</f>
        <v/>
      </c>
      <c r="T24" s="109" t="str">
        <f t="shared" si="3"/>
        <v/>
      </c>
      <c r="V24" s="42"/>
      <c r="W24" s="42"/>
      <c r="X24" s="42"/>
      <c r="Y24" s="42"/>
      <c r="Z24" s="42"/>
    </row>
    <row r="25" spans="1:26" x14ac:dyDescent="0.25">
      <c r="A25" s="108">
        <v>19</v>
      </c>
      <c r="B25" s="58" t="str">
        <f>IF(Flächenverzeichnis!A30="","",Flächenverzeichnis!A30)</f>
        <v/>
      </c>
      <c r="C25" s="88" t="str">
        <f>IF(B25="","",INDEX(Flächenverzeichnis!E:E,MATCH('Nmin-Methode'!B25,Flächenverzeichnis!A:A,0)))</f>
        <v/>
      </c>
      <c r="D25" s="59"/>
      <c r="E25" s="58" t="str">
        <f>IF(B25="","",IF(D25="","Zielertrag auswählen!",IF(D25="Traubenertrag:","Zielertrag auswählen!",INDEX('N-Grundbedarf'!C:C,MATCH(D25,'N-Grundbedarf'!A:A,0)))))</f>
        <v/>
      </c>
      <c r="F25" s="58" t="str">
        <f t="shared" si="0"/>
        <v/>
      </c>
      <c r="G25" s="59"/>
      <c r="H25" s="58" t="str">
        <f t="shared" si="1"/>
        <v/>
      </c>
      <c r="I25" s="59"/>
      <c r="J25" s="86"/>
      <c r="K25" s="89"/>
      <c r="L25" s="90"/>
      <c r="M25" s="88" t="str">
        <f>IF(B25="","",IF(OR(I25="",K25="",AND(I25="",K25="")),"Begrünung überprüfen!",IF(OR(J25="",L25="",AND(J25="",L25="")),"Leguminosenanteil überprüfen!",IF(AND(AND(I25="keine Begrünung",J25=0),AND(K25="keine Begrünung",L25=0)),0,IF(OR(AND(I25="",J25&gt;0),AND(K25="",L25&gt;0)),"Begrünung überprüfen!",IF(OR(AND(I25="keine Begrünung",J25&gt;0),AND(K25="keine Begrünung",L25&gt;0)),"Leguminosenanteil überprüfen!",IF(OR(AND(I25="Begrünung ohne Leguminosen",J25&gt;0),AND(K25="Begrünung ohne Leguminosen",L25&gt;0)),"Leguminosenanteil überprüfen!",IF(OR(AND(I25="Begrünung mit Leguminosen",J25&lt;=0),AND(K25="Begrünung mit Leguminosen",L25&lt;=0)),"Leguminosenanteil überprüfen!",IF(OR(I25="Begrünung ohne Leguminosen",K25="Begrünung ohne Leguminosen",I25="Begrünung mit Leguminosen",K25="Begrünung mit Leguminosen"),SUM(INDEX(Begrünung!C:C,MATCH(J25,Begrünung!A:A,0)),INDEX(Begrünung!C:C,MATCH(L25,Begrünung!A:A,0)),0))))))))))</f>
        <v/>
      </c>
      <c r="N25" s="59"/>
      <c r="O25" s="59"/>
      <c r="P25" s="58" t="str">
        <f t="shared" si="2"/>
        <v/>
      </c>
      <c r="Q25" s="59"/>
      <c r="R25" s="89"/>
      <c r="S25" s="58" t="str">
        <f>IF(B25="","",IF(OR(M25="Begrünung überprüfen!",M25="Leguminosenanteil überprüfen!"),"Begrünung überprüfen!",IF(OR(R25="",Q25="",AND(R25="",Q25="")),"Bodenbearbeitung auswählen!",IF(AND(L25&lt;50,R25="Walzen/Mulchen mit Leguminosen ab 50 %"),"Leguminosenanteil oder Bodenbearbeitung überprüfen!",IF(AND(L25&gt;=50,R25="Walzen/Mulchen/Mähen"),"Leguminosenanteil oder Bodenbearbeitung überprüfen!",IF(AND(L25&gt;=50,R25="Umbruch mit Leguminosen &lt; 50 %"),"Leguminosenanteil oder Bodenbearbeitung überprüfen!",IF(AND(L25&lt;50,R25="Umbruch mit Leguminosen ab 50 %"),"Leguminosenanteil oder Bodenbearbeitung überprüfen!",IF(AND(J25&lt;50,Q25="Walzen/Mulchen mit Leguminosen ab 50 %"),"Leguminosenanteil oder Bodenbearbeitung überprüfen!",IF(AND(J25&gt;=50,Q25="Walzen/Mulchen/Mähen"),"Leguminosenanteil oder Bodenbearbeitung überprüfen!",IF(AND(J25&gt;=50,Q25="Umbruch mit Leguminosen &lt; 50 %"),"Leguminosenanteil oder Bodenbearbeitung überprüfen!",IF(AND(J25&lt;50,Q25="Umbruch mit Leguminosen ab 50 %"),"Leguminosenanteil oder Bodenbearbeitung überprüfen!",SUM(INDEX(Bodenbearbeitung!B:B,MATCH(Q25,Bodenbearbeitung!A:A,0)),INDEX(Bodenbearbeitung!B:B,MATCH(R25,Bodenbearbeitung!A:A,0))))))))))))))</f>
        <v/>
      </c>
      <c r="T25" s="109" t="str">
        <f t="shared" si="3"/>
        <v/>
      </c>
      <c r="V25" s="42"/>
      <c r="W25" s="42"/>
      <c r="X25" s="42"/>
      <c r="Y25" s="42"/>
      <c r="Z25" s="42"/>
    </row>
    <row r="26" spans="1:26" x14ac:dyDescent="0.25">
      <c r="A26" s="108">
        <v>20</v>
      </c>
      <c r="B26" s="58" t="str">
        <f>IF(Flächenverzeichnis!A31="","",Flächenverzeichnis!A31)</f>
        <v/>
      </c>
      <c r="C26" s="88" t="str">
        <f>IF(B26="","",INDEX(Flächenverzeichnis!E:E,MATCH('Nmin-Methode'!B26,Flächenverzeichnis!A:A,0)))</f>
        <v/>
      </c>
      <c r="D26" s="59"/>
      <c r="E26" s="58" t="str">
        <f>IF(B26="","",IF(D26="","Zielertrag auswählen!",IF(D26="Traubenertrag:","Zielertrag auswählen!",INDEX('N-Grundbedarf'!C:C,MATCH(D26,'N-Grundbedarf'!A:A,0)))))</f>
        <v/>
      </c>
      <c r="F26" s="58" t="str">
        <f t="shared" si="0"/>
        <v/>
      </c>
      <c r="G26" s="59"/>
      <c r="H26" s="58" t="str">
        <f t="shared" si="1"/>
        <v/>
      </c>
      <c r="I26" s="59"/>
      <c r="J26" s="86"/>
      <c r="K26" s="89"/>
      <c r="L26" s="90"/>
      <c r="M26" s="88" t="str">
        <f>IF(B26="","",IF(OR(I26="",K26="",AND(I26="",K26="")),"Begrünung überprüfen!",IF(OR(J26="",L26="",AND(J26="",L26="")),"Leguminosenanteil überprüfen!",IF(AND(AND(I26="keine Begrünung",J26=0),AND(K26="keine Begrünung",L26=0)),0,IF(OR(AND(I26="",J26&gt;0),AND(K26="",L26&gt;0)),"Begrünung überprüfen!",IF(OR(AND(I26="keine Begrünung",J26&gt;0),AND(K26="keine Begrünung",L26&gt;0)),"Leguminosenanteil überprüfen!",IF(OR(AND(I26="Begrünung ohne Leguminosen",J26&gt;0),AND(K26="Begrünung ohne Leguminosen",L26&gt;0)),"Leguminosenanteil überprüfen!",IF(OR(AND(I26="Begrünung mit Leguminosen",J26&lt;=0),AND(K26="Begrünung mit Leguminosen",L26&lt;=0)),"Leguminosenanteil überprüfen!",IF(OR(I26="Begrünung ohne Leguminosen",K26="Begrünung ohne Leguminosen",I26="Begrünung mit Leguminosen",K26="Begrünung mit Leguminosen"),SUM(INDEX(Begrünung!C:C,MATCH(J26,Begrünung!A:A,0)),INDEX(Begrünung!C:C,MATCH(L26,Begrünung!A:A,0)),0))))))))))</f>
        <v/>
      </c>
      <c r="N26" s="59"/>
      <c r="O26" s="59"/>
      <c r="P26" s="58" t="str">
        <f t="shared" si="2"/>
        <v/>
      </c>
      <c r="Q26" s="59"/>
      <c r="R26" s="89"/>
      <c r="S26" s="58" t="str">
        <f>IF(B26="","",IF(OR(M26="Begrünung überprüfen!",M26="Leguminosenanteil überprüfen!"),"Begrünung überprüfen!",IF(OR(R26="",Q26="",AND(R26="",Q26="")),"Bodenbearbeitung auswählen!",IF(AND(L26&lt;50,R26="Walzen/Mulchen mit Leguminosen ab 50 %"),"Leguminosenanteil oder Bodenbearbeitung überprüfen!",IF(AND(L26&gt;=50,R26="Walzen/Mulchen/Mähen"),"Leguminosenanteil oder Bodenbearbeitung überprüfen!",IF(AND(L26&gt;=50,R26="Umbruch mit Leguminosen &lt; 50 %"),"Leguminosenanteil oder Bodenbearbeitung überprüfen!",IF(AND(L26&lt;50,R26="Umbruch mit Leguminosen ab 50 %"),"Leguminosenanteil oder Bodenbearbeitung überprüfen!",IF(AND(J26&lt;50,Q26="Walzen/Mulchen mit Leguminosen ab 50 %"),"Leguminosenanteil oder Bodenbearbeitung überprüfen!",IF(AND(J26&gt;=50,Q26="Walzen/Mulchen/Mähen"),"Leguminosenanteil oder Bodenbearbeitung überprüfen!",IF(AND(J26&gt;=50,Q26="Umbruch mit Leguminosen &lt; 50 %"),"Leguminosenanteil oder Bodenbearbeitung überprüfen!",IF(AND(J26&lt;50,Q26="Umbruch mit Leguminosen ab 50 %"),"Leguminosenanteil oder Bodenbearbeitung überprüfen!",SUM(INDEX(Bodenbearbeitung!B:B,MATCH(Q26,Bodenbearbeitung!A:A,0)),INDEX(Bodenbearbeitung!B:B,MATCH(R26,Bodenbearbeitung!A:A,0))))))))))))))</f>
        <v/>
      </c>
      <c r="T26" s="109" t="str">
        <f t="shared" si="3"/>
        <v/>
      </c>
      <c r="V26" s="42"/>
      <c r="W26" s="42"/>
      <c r="X26" s="42"/>
      <c r="Y26" s="42"/>
      <c r="Z26" s="42"/>
    </row>
    <row r="27" spans="1:26" x14ac:dyDescent="0.25">
      <c r="A27" s="108">
        <v>21</v>
      </c>
      <c r="B27" s="58" t="str">
        <f>IF(Flächenverzeichnis!A32="","",Flächenverzeichnis!A32)</f>
        <v/>
      </c>
      <c r="C27" s="88" t="str">
        <f>IF(B27="","",INDEX(Flächenverzeichnis!E:E,MATCH('Nmin-Methode'!B27,Flächenverzeichnis!A:A,0)))</f>
        <v/>
      </c>
      <c r="D27" s="59"/>
      <c r="E27" s="58" t="str">
        <f>IF(B27="","",IF(D27="","Zielertrag auswählen!",IF(D27="Traubenertrag:","Zielertrag auswählen!",INDEX('N-Grundbedarf'!C:C,MATCH(D27,'N-Grundbedarf'!A:A,0)))))</f>
        <v/>
      </c>
      <c r="F27" s="58" t="str">
        <f t="shared" si="0"/>
        <v/>
      </c>
      <c r="G27" s="59"/>
      <c r="H27" s="58" t="str">
        <f t="shared" si="1"/>
        <v/>
      </c>
      <c r="I27" s="59"/>
      <c r="J27" s="86"/>
      <c r="K27" s="89"/>
      <c r="L27" s="90"/>
      <c r="M27" s="88" t="str">
        <f>IF(B27="","",IF(OR(I27="",K27="",AND(I27="",K27="")),"Begrünung überprüfen!",IF(OR(J27="",L27="",AND(J27="",L27="")),"Leguminosenanteil überprüfen!",IF(AND(AND(I27="keine Begrünung",J27=0),AND(K27="keine Begrünung",L27=0)),0,IF(OR(AND(I27="",J27&gt;0),AND(K27="",L27&gt;0)),"Begrünung überprüfen!",IF(OR(AND(I27="keine Begrünung",J27&gt;0),AND(K27="keine Begrünung",L27&gt;0)),"Leguminosenanteil überprüfen!",IF(OR(AND(I27="Begrünung ohne Leguminosen",J27&gt;0),AND(K27="Begrünung ohne Leguminosen",L27&gt;0)),"Leguminosenanteil überprüfen!",IF(OR(AND(I27="Begrünung mit Leguminosen",J27&lt;=0),AND(K27="Begrünung mit Leguminosen",L27&lt;=0)),"Leguminosenanteil überprüfen!",IF(OR(I27="Begrünung ohne Leguminosen",K27="Begrünung ohne Leguminosen",I27="Begrünung mit Leguminosen",K27="Begrünung mit Leguminosen"),SUM(INDEX(Begrünung!C:C,MATCH(J27,Begrünung!A:A,0)),INDEX(Begrünung!C:C,MATCH(L27,Begrünung!A:A,0)),0))))))))))</f>
        <v/>
      </c>
      <c r="N27" s="59"/>
      <c r="O27" s="59"/>
      <c r="P27" s="58" t="str">
        <f t="shared" si="2"/>
        <v/>
      </c>
      <c r="Q27" s="59"/>
      <c r="R27" s="89"/>
      <c r="S27" s="58" t="str">
        <f>IF(B27="","",IF(OR(M27="Begrünung überprüfen!",M27="Leguminosenanteil überprüfen!"),"Begrünung überprüfen!",IF(OR(R27="",Q27="",AND(R27="",Q27="")),"Bodenbearbeitung auswählen!",IF(AND(L27&lt;50,R27="Walzen/Mulchen mit Leguminosen ab 50 %"),"Leguminosenanteil oder Bodenbearbeitung überprüfen!",IF(AND(L27&gt;=50,R27="Walzen/Mulchen/Mähen"),"Leguminosenanteil oder Bodenbearbeitung überprüfen!",IF(AND(L27&gt;=50,R27="Umbruch mit Leguminosen &lt; 50 %"),"Leguminosenanteil oder Bodenbearbeitung überprüfen!",IF(AND(L27&lt;50,R27="Umbruch mit Leguminosen ab 50 %"),"Leguminosenanteil oder Bodenbearbeitung überprüfen!",IF(AND(J27&lt;50,Q27="Walzen/Mulchen mit Leguminosen ab 50 %"),"Leguminosenanteil oder Bodenbearbeitung überprüfen!",IF(AND(J27&gt;=50,Q27="Walzen/Mulchen/Mähen"),"Leguminosenanteil oder Bodenbearbeitung überprüfen!",IF(AND(J27&gt;=50,Q27="Umbruch mit Leguminosen &lt; 50 %"),"Leguminosenanteil oder Bodenbearbeitung überprüfen!",IF(AND(J27&lt;50,Q27="Umbruch mit Leguminosen ab 50 %"),"Leguminosenanteil oder Bodenbearbeitung überprüfen!",SUM(INDEX(Bodenbearbeitung!B:B,MATCH(Q27,Bodenbearbeitung!A:A,0)),INDEX(Bodenbearbeitung!B:B,MATCH(R27,Bodenbearbeitung!A:A,0))))))))))))))</f>
        <v/>
      </c>
      <c r="T27" s="109" t="str">
        <f t="shared" si="3"/>
        <v/>
      </c>
      <c r="V27" s="42"/>
      <c r="W27" s="42"/>
      <c r="X27" s="42"/>
      <c r="Y27" s="42"/>
      <c r="Z27" s="42"/>
    </row>
    <row r="28" spans="1:26" x14ac:dyDescent="0.25">
      <c r="A28" s="108">
        <v>22</v>
      </c>
      <c r="B28" s="58" t="str">
        <f>IF(Flächenverzeichnis!A33="","",Flächenverzeichnis!A33)</f>
        <v/>
      </c>
      <c r="C28" s="88" t="str">
        <f>IF(B28="","",INDEX(Flächenverzeichnis!E:E,MATCH('Nmin-Methode'!B28,Flächenverzeichnis!A:A,0)))</f>
        <v/>
      </c>
      <c r="D28" s="59"/>
      <c r="E28" s="58" t="str">
        <f>IF(B28="","",IF(D28="","Zielertrag auswählen!",IF(D28="Traubenertrag:","Zielertrag auswählen!",INDEX('N-Grundbedarf'!C:C,MATCH(D28,'N-Grundbedarf'!A:A,0)))))</f>
        <v/>
      </c>
      <c r="F28" s="58" t="str">
        <f t="shared" si="0"/>
        <v/>
      </c>
      <c r="G28" s="59"/>
      <c r="H28" s="58" t="str">
        <f t="shared" si="1"/>
        <v/>
      </c>
      <c r="I28" s="59"/>
      <c r="J28" s="86"/>
      <c r="K28" s="89"/>
      <c r="L28" s="90"/>
      <c r="M28" s="88" t="str">
        <f>IF(B28="","",IF(OR(I28="",K28="",AND(I28="",K28="")),"Begrünung überprüfen!",IF(OR(J28="",L28="",AND(J28="",L28="")),"Leguminosenanteil überprüfen!",IF(AND(AND(I28="keine Begrünung",J28=0),AND(K28="keine Begrünung",L28=0)),0,IF(OR(AND(I28="",J28&gt;0),AND(K28="",L28&gt;0)),"Begrünung überprüfen!",IF(OR(AND(I28="keine Begrünung",J28&gt;0),AND(K28="keine Begrünung",L28&gt;0)),"Leguminosenanteil überprüfen!",IF(OR(AND(I28="Begrünung ohne Leguminosen",J28&gt;0),AND(K28="Begrünung ohne Leguminosen",L28&gt;0)),"Leguminosenanteil überprüfen!",IF(OR(AND(I28="Begrünung mit Leguminosen",J28&lt;=0),AND(K28="Begrünung mit Leguminosen",L28&lt;=0)),"Leguminosenanteil überprüfen!",IF(OR(I28="Begrünung ohne Leguminosen",K28="Begrünung ohne Leguminosen",I28="Begrünung mit Leguminosen",K28="Begrünung mit Leguminosen"),SUM(INDEX(Begrünung!C:C,MATCH(J28,Begrünung!A:A,0)),INDEX(Begrünung!C:C,MATCH(L28,Begrünung!A:A,0)),0))))))))))</f>
        <v/>
      </c>
      <c r="N28" s="59"/>
      <c r="O28" s="59"/>
      <c r="P28" s="58" t="str">
        <f t="shared" si="2"/>
        <v/>
      </c>
      <c r="Q28" s="59"/>
      <c r="R28" s="89"/>
      <c r="S28" s="58" t="str">
        <f>IF(B28="","",IF(OR(M28="Begrünung überprüfen!",M28="Leguminosenanteil überprüfen!"),"Begrünung überprüfen!",IF(OR(R28="",Q28="",AND(R28="",Q28="")),"Bodenbearbeitung auswählen!",IF(AND(L28&lt;50,R28="Walzen/Mulchen mit Leguminosen ab 50 %"),"Leguminosenanteil oder Bodenbearbeitung überprüfen!",IF(AND(L28&gt;=50,R28="Walzen/Mulchen/Mähen"),"Leguminosenanteil oder Bodenbearbeitung überprüfen!",IF(AND(L28&gt;=50,R28="Umbruch mit Leguminosen &lt; 50 %"),"Leguminosenanteil oder Bodenbearbeitung überprüfen!",IF(AND(L28&lt;50,R28="Umbruch mit Leguminosen ab 50 %"),"Leguminosenanteil oder Bodenbearbeitung überprüfen!",IF(AND(J28&lt;50,Q28="Walzen/Mulchen mit Leguminosen ab 50 %"),"Leguminosenanteil oder Bodenbearbeitung überprüfen!",IF(AND(J28&gt;=50,Q28="Walzen/Mulchen/Mähen"),"Leguminosenanteil oder Bodenbearbeitung überprüfen!",IF(AND(J28&gt;=50,Q28="Umbruch mit Leguminosen &lt; 50 %"),"Leguminosenanteil oder Bodenbearbeitung überprüfen!",IF(AND(J28&lt;50,Q28="Umbruch mit Leguminosen ab 50 %"),"Leguminosenanteil oder Bodenbearbeitung überprüfen!",SUM(INDEX(Bodenbearbeitung!B:B,MATCH(Q28,Bodenbearbeitung!A:A,0)),INDEX(Bodenbearbeitung!B:B,MATCH(R28,Bodenbearbeitung!A:A,0))))))))))))))</f>
        <v/>
      </c>
      <c r="T28" s="109" t="str">
        <f t="shared" si="3"/>
        <v/>
      </c>
      <c r="V28" s="42"/>
      <c r="W28" s="42"/>
      <c r="X28" s="42"/>
      <c r="Y28" s="42"/>
      <c r="Z28" s="42"/>
    </row>
    <row r="29" spans="1:26" x14ac:dyDescent="0.25">
      <c r="A29" s="108">
        <v>23</v>
      </c>
      <c r="B29" s="58" t="str">
        <f>IF(Flächenverzeichnis!A34="","",Flächenverzeichnis!A34)</f>
        <v/>
      </c>
      <c r="C29" s="88" t="str">
        <f>IF(B29="","",INDEX(Flächenverzeichnis!E:E,MATCH('Nmin-Methode'!B29,Flächenverzeichnis!A:A,0)))</f>
        <v/>
      </c>
      <c r="D29" s="59"/>
      <c r="E29" s="58" t="str">
        <f>IF(B29="","",IF(D29="","Zielertrag auswählen!",IF(D29="Traubenertrag:","Zielertrag auswählen!",INDEX('N-Grundbedarf'!C:C,MATCH(D29,'N-Grundbedarf'!A:A,0)))))</f>
        <v/>
      </c>
      <c r="F29" s="58" t="str">
        <f t="shared" si="0"/>
        <v/>
      </c>
      <c r="G29" s="59"/>
      <c r="H29" s="58" t="str">
        <f t="shared" si="1"/>
        <v/>
      </c>
      <c r="I29" s="59"/>
      <c r="J29" s="86"/>
      <c r="K29" s="89"/>
      <c r="L29" s="90"/>
      <c r="M29" s="88" t="str">
        <f>IF(B29="","",IF(OR(I29="",K29="",AND(I29="",K29="")),"Begrünung überprüfen!",IF(OR(J29="",L29="",AND(J29="",L29="")),"Leguminosenanteil überprüfen!",IF(AND(AND(I29="keine Begrünung",J29=0),AND(K29="keine Begrünung",L29=0)),0,IF(OR(AND(I29="",J29&gt;0),AND(K29="",L29&gt;0)),"Begrünung überprüfen!",IF(OR(AND(I29="keine Begrünung",J29&gt;0),AND(K29="keine Begrünung",L29&gt;0)),"Leguminosenanteil überprüfen!",IF(OR(AND(I29="Begrünung ohne Leguminosen",J29&gt;0),AND(K29="Begrünung ohne Leguminosen",L29&gt;0)),"Leguminosenanteil überprüfen!",IF(OR(AND(I29="Begrünung mit Leguminosen",J29&lt;=0),AND(K29="Begrünung mit Leguminosen",L29&lt;=0)),"Leguminosenanteil überprüfen!",IF(OR(I29="Begrünung ohne Leguminosen",K29="Begrünung ohne Leguminosen",I29="Begrünung mit Leguminosen",K29="Begrünung mit Leguminosen"),SUM(INDEX(Begrünung!C:C,MATCH(J29,Begrünung!A:A,0)),INDEX(Begrünung!C:C,MATCH(L29,Begrünung!A:A,0)),0))))))))))</f>
        <v/>
      </c>
      <c r="N29" s="59"/>
      <c r="O29" s="59"/>
      <c r="P29" s="58" t="str">
        <f t="shared" si="2"/>
        <v/>
      </c>
      <c r="Q29" s="59"/>
      <c r="R29" s="89"/>
      <c r="S29" s="58" t="str">
        <f>IF(B29="","",IF(OR(M29="Begrünung überprüfen!",M29="Leguminosenanteil überprüfen!"),"Begrünung überprüfen!",IF(OR(R29="",Q29="",AND(R29="",Q29="")),"Bodenbearbeitung auswählen!",IF(AND(L29&lt;50,R29="Walzen/Mulchen mit Leguminosen ab 50 %"),"Leguminosenanteil oder Bodenbearbeitung überprüfen!",IF(AND(L29&gt;=50,R29="Walzen/Mulchen/Mähen"),"Leguminosenanteil oder Bodenbearbeitung überprüfen!",IF(AND(L29&gt;=50,R29="Umbruch mit Leguminosen &lt; 50 %"),"Leguminosenanteil oder Bodenbearbeitung überprüfen!",IF(AND(L29&lt;50,R29="Umbruch mit Leguminosen ab 50 %"),"Leguminosenanteil oder Bodenbearbeitung überprüfen!",IF(AND(J29&lt;50,Q29="Walzen/Mulchen mit Leguminosen ab 50 %"),"Leguminosenanteil oder Bodenbearbeitung überprüfen!",IF(AND(J29&gt;=50,Q29="Walzen/Mulchen/Mähen"),"Leguminosenanteil oder Bodenbearbeitung überprüfen!",IF(AND(J29&gt;=50,Q29="Umbruch mit Leguminosen &lt; 50 %"),"Leguminosenanteil oder Bodenbearbeitung überprüfen!",IF(AND(J29&lt;50,Q29="Umbruch mit Leguminosen ab 50 %"),"Leguminosenanteil oder Bodenbearbeitung überprüfen!",SUM(INDEX(Bodenbearbeitung!B:B,MATCH(Q29,Bodenbearbeitung!A:A,0)),INDEX(Bodenbearbeitung!B:B,MATCH(R29,Bodenbearbeitung!A:A,0))))))))))))))</f>
        <v/>
      </c>
      <c r="T29" s="109" t="str">
        <f t="shared" si="3"/>
        <v/>
      </c>
      <c r="V29" s="42"/>
      <c r="W29" s="42"/>
      <c r="X29" s="42"/>
      <c r="Y29" s="42"/>
      <c r="Z29" s="42"/>
    </row>
    <row r="30" spans="1:26" x14ac:dyDescent="0.25">
      <c r="A30" s="108">
        <v>24</v>
      </c>
      <c r="B30" s="58" t="str">
        <f>IF(Flächenverzeichnis!A35="","",Flächenverzeichnis!A35)</f>
        <v/>
      </c>
      <c r="C30" s="88" t="str">
        <f>IF(B30="","",INDEX(Flächenverzeichnis!E:E,MATCH('Nmin-Methode'!B30,Flächenverzeichnis!A:A,0)))</f>
        <v/>
      </c>
      <c r="D30" s="59"/>
      <c r="E30" s="58" t="str">
        <f>IF(B30="","",IF(D30="","Zielertrag auswählen!",IF(D30="Traubenertrag:","Zielertrag auswählen!",INDEX('N-Grundbedarf'!C:C,MATCH(D30,'N-Grundbedarf'!A:A,0)))))</f>
        <v/>
      </c>
      <c r="F30" s="58" t="str">
        <f t="shared" si="0"/>
        <v/>
      </c>
      <c r="G30" s="59"/>
      <c r="H30" s="58" t="str">
        <f t="shared" si="1"/>
        <v/>
      </c>
      <c r="I30" s="59"/>
      <c r="J30" s="86"/>
      <c r="K30" s="89"/>
      <c r="L30" s="90"/>
      <c r="M30" s="88" t="str">
        <f>IF(B30="","",IF(OR(I30="",K30="",AND(I30="",K30="")),"Begrünung überprüfen!",IF(OR(J30="",L30="",AND(J30="",L30="")),"Leguminosenanteil überprüfen!",IF(AND(AND(I30="keine Begrünung",J30=0),AND(K30="keine Begrünung",L30=0)),0,IF(OR(AND(I30="",J30&gt;0),AND(K30="",L30&gt;0)),"Begrünung überprüfen!",IF(OR(AND(I30="keine Begrünung",J30&gt;0),AND(K30="keine Begrünung",L30&gt;0)),"Leguminosenanteil überprüfen!",IF(OR(AND(I30="Begrünung ohne Leguminosen",J30&gt;0),AND(K30="Begrünung ohne Leguminosen",L30&gt;0)),"Leguminosenanteil überprüfen!",IF(OR(AND(I30="Begrünung mit Leguminosen",J30&lt;=0),AND(K30="Begrünung mit Leguminosen",L30&lt;=0)),"Leguminosenanteil überprüfen!",IF(OR(I30="Begrünung ohne Leguminosen",K30="Begrünung ohne Leguminosen",I30="Begrünung mit Leguminosen",K30="Begrünung mit Leguminosen"),SUM(INDEX(Begrünung!C:C,MATCH(J30,Begrünung!A:A,0)),INDEX(Begrünung!C:C,MATCH(L30,Begrünung!A:A,0)),0))))))))))</f>
        <v/>
      </c>
      <c r="N30" s="59"/>
      <c r="O30" s="59"/>
      <c r="P30" s="58" t="str">
        <f t="shared" si="2"/>
        <v/>
      </c>
      <c r="Q30" s="59"/>
      <c r="R30" s="89"/>
      <c r="S30" s="58" t="str">
        <f>IF(B30="","",IF(OR(M30="Begrünung überprüfen!",M30="Leguminosenanteil überprüfen!"),"Begrünung überprüfen!",IF(OR(R30="",Q30="",AND(R30="",Q30="")),"Bodenbearbeitung auswählen!",IF(AND(L30&lt;50,R30="Walzen/Mulchen mit Leguminosen ab 50 %"),"Leguminosenanteil oder Bodenbearbeitung überprüfen!",IF(AND(L30&gt;=50,R30="Walzen/Mulchen/Mähen"),"Leguminosenanteil oder Bodenbearbeitung überprüfen!",IF(AND(L30&gt;=50,R30="Umbruch mit Leguminosen &lt; 50 %"),"Leguminosenanteil oder Bodenbearbeitung überprüfen!",IF(AND(L30&lt;50,R30="Umbruch mit Leguminosen ab 50 %"),"Leguminosenanteil oder Bodenbearbeitung überprüfen!",IF(AND(J30&lt;50,Q30="Walzen/Mulchen mit Leguminosen ab 50 %"),"Leguminosenanteil oder Bodenbearbeitung überprüfen!",IF(AND(J30&gt;=50,Q30="Walzen/Mulchen/Mähen"),"Leguminosenanteil oder Bodenbearbeitung überprüfen!",IF(AND(J30&gt;=50,Q30="Umbruch mit Leguminosen &lt; 50 %"),"Leguminosenanteil oder Bodenbearbeitung überprüfen!",IF(AND(J30&lt;50,Q30="Umbruch mit Leguminosen ab 50 %"),"Leguminosenanteil oder Bodenbearbeitung überprüfen!",SUM(INDEX(Bodenbearbeitung!B:B,MATCH(Q30,Bodenbearbeitung!A:A,0)),INDEX(Bodenbearbeitung!B:B,MATCH(R30,Bodenbearbeitung!A:A,0))))))))))))))</f>
        <v/>
      </c>
      <c r="T30" s="109" t="str">
        <f t="shared" si="3"/>
        <v/>
      </c>
      <c r="V30" s="42"/>
      <c r="W30" s="42"/>
      <c r="X30" s="42"/>
      <c r="Y30" s="42"/>
      <c r="Z30" s="42"/>
    </row>
    <row r="31" spans="1:26" x14ac:dyDescent="0.25">
      <c r="A31" s="108">
        <v>25</v>
      </c>
      <c r="B31" s="58" t="str">
        <f>IF(Flächenverzeichnis!A36="","",Flächenverzeichnis!A36)</f>
        <v/>
      </c>
      <c r="C31" s="88" t="str">
        <f>IF(B31="","",INDEX(Flächenverzeichnis!E:E,MATCH('Nmin-Methode'!B31,Flächenverzeichnis!A:A,0)))</f>
        <v/>
      </c>
      <c r="D31" s="59"/>
      <c r="E31" s="58" t="str">
        <f>IF(B31="","",IF(D31="","Zielertrag auswählen!",IF(D31="Traubenertrag:","Zielertrag auswählen!",INDEX('N-Grundbedarf'!C:C,MATCH(D31,'N-Grundbedarf'!A:A,0)))))</f>
        <v/>
      </c>
      <c r="F31" s="58" t="str">
        <f t="shared" si="0"/>
        <v/>
      </c>
      <c r="G31" s="59"/>
      <c r="H31" s="58" t="str">
        <f t="shared" si="1"/>
        <v/>
      </c>
      <c r="I31" s="59"/>
      <c r="J31" s="86"/>
      <c r="K31" s="89"/>
      <c r="L31" s="90"/>
      <c r="M31" s="88" t="str">
        <f>IF(B31="","",IF(OR(I31="",K31="",AND(I31="",K31="")),"Begrünung überprüfen!",IF(OR(J31="",L31="",AND(J31="",L31="")),"Leguminosenanteil überprüfen!",IF(AND(AND(I31="keine Begrünung",J31=0),AND(K31="keine Begrünung",L31=0)),0,IF(OR(AND(I31="",J31&gt;0),AND(K31="",L31&gt;0)),"Begrünung überprüfen!",IF(OR(AND(I31="keine Begrünung",J31&gt;0),AND(K31="keine Begrünung",L31&gt;0)),"Leguminosenanteil überprüfen!",IF(OR(AND(I31="Begrünung ohne Leguminosen",J31&gt;0),AND(K31="Begrünung ohne Leguminosen",L31&gt;0)),"Leguminosenanteil überprüfen!",IF(OR(AND(I31="Begrünung mit Leguminosen",J31&lt;=0),AND(K31="Begrünung mit Leguminosen",L31&lt;=0)),"Leguminosenanteil überprüfen!",IF(OR(I31="Begrünung ohne Leguminosen",K31="Begrünung ohne Leguminosen",I31="Begrünung mit Leguminosen",K31="Begrünung mit Leguminosen"),SUM(INDEX(Begrünung!C:C,MATCH(J31,Begrünung!A:A,0)),INDEX(Begrünung!C:C,MATCH(L31,Begrünung!A:A,0)),0))))))))))</f>
        <v/>
      </c>
      <c r="N31" s="59"/>
      <c r="O31" s="59"/>
      <c r="P31" s="58" t="str">
        <f t="shared" si="2"/>
        <v/>
      </c>
      <c r="Q31" s="59"/>
      <c r="R31" s="89"/>
      <c r="S31" s="58" t="str">
        <f>IF(B31="","",IF(OR(M31="Begrünung überprüfen!",M31="Leguminosenanteil überprüfen!"),"Begrünung überprüfen!",IF(OR(R31="",Q31="",AND(R31="",Q31="")),"Bodenbearbeitung auswählen!",IF(AND(L31&lt;50,R31="Walzen/Mulchen mit Leguminosen ab 50 %"),"Leguminosenanteil oder Bodenbearbeitung überprüfen!",IF(AND(L31&gt;=50,R31="Walzen/Mulchen/Mähen"),"Leguminosenanteil oder Bodenbearbeitung überprüfen!",IF(AND(L31&gt;=50,R31="Umbruch mit Leguminosen &lt; 50 %"),"Leguminosenanteil oder Bodenbearbeitung überprüfen!",IF(AND(L31&lt;50,R31="Umbruch mit Leguminosen ab 50 %"),"Leguminosenanteil oder Bodenbearbeitung überprüfen!",IF(AND(J31&lt;50,Q31="Walzen/Mulchen mit Leguminosen ab 50 %"),"Leguminosenanteil oder Bodenbearbeitung überprüfen!",IF(AND(J31&gt;=50,Q31="Walzen/Mulchen/Mähen"),"Leguminosenanteil oder Bodenbearbeitung überprüfen!",IF(AND(J31&gt;=50,Q31="Umbruch mit Leguminosen &lt; 50 %"),"Leguminosenanteil oder Bodenbearbeitung überprüfen!",IF(AND(J31&lt;50,Q31="Umbruch mit Leguminosen ab 50 %"),"Leguminosenanteil oder Bodenbearbeitung überprüfen!",SUM(INDEX(Bodenbearbeitung!B:B,MATCH(Q31,Bodenbearbeitung!A:A,0)),INDEX(Bodenbearbeitung!B:B,MATCH(R31,Bodenbearbeitung!A:A,0))))))))))))))</f>
        <v/>
      </c>
      <c r="T31" s="109" t="str">
        <f t="shared" si="3"/>
        <v/>
      </c>
      <c r="V31" s="42"/>
      <c r="W31" s="42"/>
      <c r="X31" s="42"/>
      <c r="Y31" s="42"/>
      <c r="Z31" s="42"/>
    </row>
    <row r="32" spans="1:26" x14ac:dyDescent="0.25">
      <c r="A32" s="108">
        <v>26</v>
      </c>
      <c r="B32" s="58" t="str">
        <f>IF(Flächenverzeichnis!A37="","",Flächenverzeichnis!A37)</f>
        <v/>
      </c>
      <c r="C32" s="88" t="str">
        <f>IF(B32="","",INDEX(Flächenverzeichnis!E:E,MATCH('Nmin-Methode'!B32,Flächenverzeichnis!A:A,0)))</f>
        <v/>
      </c>
      <c r="D32" s="59"/>
      <c r="E32" s="58" t="str">
        <f>IF(B32="","",IF(D32="","Zielertrag auswählen!",IF(D32="Traubenertrag:","Zielertrag auswählen!",INDEX('N-Grundbedarf'!C:C,MATCH(D32,'N-Grundbedarf'!A:A,0)))))</f>
        <v/>
      </c>
      <c r="F32" s="58" t="str">
        <f t="shared" si="0"/>
        <v/>
      </c>
      <c r="G32" s="59"/>
      <c r="H32" s="58" t="str">
        <f t="shared" si="1"/>
        <v/>
      </c>
      <c r="I32" s="59"/>
      <c r="J32" s="86"/>
      <c r="K32" s="89"/>
      <c r="L32" s="90"/>
      <c r="M32" s="88" t="str">
        <f>IF(B32="","",IF(OR(I32="",K32="",AND(I32="",K32="")),"Begrünung überprüfen!",IF(OR(J32="",L32="",AND(J32="",L32="")),"Leguminosenanteil überprüfen!",IF(AND(AND(I32="keine Begrünung",J32=0),AND(K32="keine Begrünung",L32=0)),0,IF(OR(AND(I32="",J32&gt;0),AND(K32="",L32&gt;0)),"Begrünung überprüfen!",IF(OR(AND(I32="keine Begrünung",J32&gt;0),AND(K32="keine Begrünung",L32&gt;0)),"Leguminosenanteil überprüfen!",IF(OR(AND(I32="Begrünung ohne Leguminosen",J32&gt;0),AND(K32="Begrünung ohne Leguminosen",L32&gt;0)),"Leguminosenanteil überprüfen!",IF(OR(AND(I32="Begrünung mit Leguminosen",J32&lt;=0),AND(K32="Begrünung mit Leguminosen",L32&lt;=0)),"Leguminosenanteil überprüfen!",IF(OR(I32="Begrünung ohne Leguminosen",K32="Begrünung ohne Leguminosen",I32="Begrünung mit Leguminosen",K32="Begrünung mit Leguminosen"),SUM(INDEX(Begrünung!C:C,MATCH(J32,Begrünung!A:A,0)),INDEX(Begrünung!C:C,MATCH(L32,Begrünung!A:A,0)),0))))))))))</f>
        <v/>
      </c>
      <c r="N32" s="59"/>
      <c r="O32" s="59"/>
      <c r="P32" s="58" t="str">
        <f t="shared" si="2"/>
        <v/>
      </c>
      <c r="Q32" s="59"/>
      <c r="R32" s="89"/>
      <c r="S32" s="58" t="str">
        <f>IF(B32="","",IF(OR(M32="Begrünung überprüfen!",M32="Leguminosenanteil überprüfen!"),"Begrünung überprüfen!",IF(OR(R32="",Q32="",AND(R32="",Q32="")),"Bodenbearbeitung auswählen!",IF(AND(L32&lt;50,R32="Walzen/Mulchen mit Leguminosen ab 50 %"),"Leguminosenanteil oder Bodenbearbeitung überprüfen!",IF(AND(L32&gt;=50,R32="Walzen/Mulchen/Mähen"),"Leguminosenanteil oder Bodenbearbeitung überprüfen!",IF(AND(L32&gt;=50,R32="Umbruch mit Leguminosen &lt; 50 %"),"Leguminosenanteil oder Bodenbearbeitung überprüfen!",IF(AND(L32&lt;50,R32="Umbruch mit Leguminosen ab 50 %"),"Leguminosenanteil oder Bodenbearbeitung überprüfen!",IF(AND(J32&lt;50,Q32="Walzen/Mulchen mit Leguminosen ab 50 %"),"Leguminosenanteil oder Bodenbearbeitung überprüfen!",IF(AND(J32&gt;=50,Q32="Walzen/Mulchen/Mähen"),"Leguminosenanteil oder Bodenbearbeitung überprüfen!",IF(AND(J32&gt;=50,Q32="Umbruch mit Leguminosen &lt; 50 %"),"Leguminosenanteil oder Bodenbearbeitung überprüfen!",IF(AND(J32&lt;50,Q32="Umbruch mit Leguminosen ab 50 %"),"Leguminosenanteil oder Bodenbearbeitung überprüfen!",SUM(INDEX(Bodenbearbeitung!B:B,MATCH(Q32,Bodenbearbeitung!A:A,0)),INDEX(Bodenbearbeitung!B:B,MATCH(R32,Bodenbearbeitung!A:A,0))))))))))))))</f>
        <v/>
      </c>
      <c r="T32" s="109" t="str">
        <f t="shared" si="3"/>
        <v/>
      </c>
      <c r="V32" s="42"/>
      <c r="W32" s="42"/>
      <c r="X32" s="42"/>
      <c r="Y32" s="42"/>
      <c r="Z32" s="42"/>
    </row>
    <row r="33" spans="1:26" x14ac:dyDescent="0.25">
      <c r="A33" s="108">
        <v>27</v>
      </c>
      <c r="B33" s="58" t="str">
        <f>IF(Flächenverzeichnis!A38="","",Flächenverzeichnis!A38)</f>
        <v/>
      </c>
      <c r="C33" s="88" t="str">
        <f>IF(B33="","",INDEX(Flächenverzeichnis!E:E,MATCH('Nmin-Methode'!B33,Flächenverzeichnis!A:A,0)))</f>
        <v/>
      </c>
      <c r="D33" s="59"/>
      <c r="E33" s="58" t="str">
        <f>IF(B33="","",IF(D33="","Zielertrag auswählen!",IF(D33="Traubenertrag:","Zielertrag auswählen!",INDEX('N-Grundbedarf'!C:C,MATCH(D33,'N-Grundbedarf'!A:A,0)))))</f>
        <v/>
      </c>
      <c r="F33" s="58" t="str">
        <f t="shared" si="0"/>
        <v/>
      </c>
      <c r="G33" s="59"/>
      <c r="H33" s="58" t="str">
        <f t="shared" si="1"/>
        <v/>
      </c>
      <c r="I33" s="59"/>
      <c r="J33" s="86"/>
      <c r="K33" s="89"/>
      <c r="L33" s="90"/>
      <c r="M33" s="88" t="str">
        <f>IF(B33="","",IF(OR(I33="",K33="",AND(I33="",K33="")),"Begrünung überprüfen!",IF(OR(J33="",L33="",AND(J33="",L33="")),"Leguminosenanteil überprüfen!",IF(AND(AND(I33="keine Begrünung",J33=0),AND(K33="keine Begrünung",L33=0)),0,IF(OR(AND(I33="",J33&gt;0),AND(K33="",L33&gt;0)),"Begrünung überprüfen!",IF(OR(AND(I33="keine Begrünung",J33&gt;0),AND(K33="keine Begrünung",L33&gt;0)),"Leguminosenanteil überprüfen!",IF(OR(AND(I33="Begrünung ohne Leguminosen",J33&gt;0),AND(K33="Begrünung ohne Leguminosen",L33&gt;0)),"Leguminosenanteil überprüfen!",IF(OR(AND(I33="Begrünung mit Leguminosen",J33&lt;=0),AND(K33="Begrünung mit Leguminosen",L33&lt;=0)),"Leguminosenanteil überprüfen!",IF(OR(I33="Begrünung ohne Leguminosen",K33="Begrünung ohne Leguminosen",I33="Begrünung mit Leguminosen",K33="Begrünung mit Leguminosen"),SUM(INDEX(Begrünung!C:C,MATCH(J33,Begrünung!A:A,0)),INDEX(Begrünung!C:C,MATCH(L33,Begrünung!A:A,0)),0))))))))))</f>
        <v/>
      </c>
      <c r="N33" s="59"/>
      <c r="O33" s="59"/>
      <c r="P33" s="58" t="str">
        <f t="shared" si="2"/>
        <v/>
      </c>
      <c r="Q33" s="59"/>
      <c r="R33" s="89"/>
      <c r="S33" s="58" t="str">
        <f>IF(B33="","",IF(OR(M33="Begrünung überprüfen!",M33="Leguminosenanteil überprüfen!"),"Begrünung überprüfen!",IF(OR(R33="",Q33="",AND(R33="",Q33="")),"Bodenbearbeitung auswählen!",IF(AND(L33&lt;50,R33="Walzen/Mulchen mit Leguminosen ab 50 %"),"Leguminosenanteil oder Bodenbearbeitung überprüfen!",IF(AND(L33&gt;=50,R33="Walzen/Mulchen/Mähen"),"Leguminosenanteil oder Bodenbearbeitung überprüfen!",IF(AND(L33&gt;=50,R33="Umbruch mit Leguminosen &lt; 50 %"),"Leguminosenanteil oder Bodenbearbeitung überprüfen!",IF(AND(L33&lt;50,R33="Umbruch mit Leguminosen ab 50 %"),"Leguminosenanteil oder Bodenbearbeitung überprüfen!",IF(AND(J33&lt;50,Q33="Walzen/Mulchen mit Leguminosen ab 50 %"),"Leguminosenanteil oder Bodenbearbeitung überprüfen!",IF(AND(J33&gt;=50,Q33="Walzen/Mulchen/Mähen"),"Leguminosenanteil oder Bodenbearbeitung überprüfen!",IF(AND(J33&gt;=50,Q33="Umbruch mit Leguminosen &lt; 50 %"),"Leguminosenanteil oder Bodenbearbeitung überprüfen!",IF(AND(J33&lt;50,Q33="Umbruch mit Leguminosen ab 50 %"),"Leguminosenanteil oder Bodenbearbeitung überprüfen!",SUM(INDEX(Bodenbearbeitung!B:B,MATCH(Q33,Bodenbearbeitung!A:A,0)),INDEX(Bodenbearbeitung!B:B,MATCH(R33,Bodenbearbeitung!A:A,0))))))))))))))</f>
        <v/>
      </c>
      <c r="T33" s="109" t="str">
        <f t="shared" si="3"/>
        <v/>
      </c>
      <c r="V33" s="42"/>
      <c r="W33" s="42"/>
      <c r="X33" s="42"/>
      <c r="Y33" s="42"/>
      <c r="Z33" s="42"/>
    </row>
    <row r="34" spans="1:26" x14ac:dyDescent="0.25">
      <c r="A34" s="108">
        <v>28</v>
      </c>
      <c r="B34" s="58" t="str">
        <f>IF(Flächenverzeichnis!A39="","",Flächenverzeichnis!A39)</f>
        <v/>
      </c>
      <c r="C34" s="88" t="str">
        <f>IF(B34="","",INDEX(Flächenverzeichnis!E:E,MATCH('Nmin-Methode'!B34,Flächenverzeichnis!A:A,0)))</f>
        <v/>
      </c>
      <c r="D34" s="59"/>
      <c r="E34" s="58" t="str">
        <f>IF(B34="","",IF(D34="","Zielertrag auswählen!",IF(D34="Traubenertrag:","Zielertrag auswählen!",INDEX('N-Grundbedarf'!C:C,MATCH(D34,'N-Grundbedarf'!A:A,0)))))</f>
        <v/>
      </c>
      <c r="F34" s="58" t="str">
        <f t="shared" si="0"/>
        <v/>
      </c>
      <c r="G34" s="59"/>
      <c r="H34" s="58" t="str">
        <f t="shared" si="1"/>
        <v/>
      </c>
      <c r="I34" s="59"/>
      <c r="J34" s="86"/>
      <c r="K34" s="89"/>
      <c r="L34" s="90"/>
      <c r="M34" s="88" t="str">
        <f>IF(B34="","",IF(OR(I34="",K34="",AND(I34="",K34="")),"Begrünung überprüfen!",IF(OR(J34="",L34="",AND(J34="",L34="")),"Leguminosenanteil überprüfen!",IF(AND(AND(I34="keine Begrünung",J34=0),AND(K34="keine Begrünung",L34=0)),0,IF(OR(AND(I34="",J34&gt;0),AND(K34="",L34&gt;0)),"Begrünung überprüfen!",IF(OR(AND(I34="keine Begrünung",J34&gt;0),AND(K34="keine Begrünung",L34&gt;0)),"Leguminosenanteil überprüfen!",IF(OR(AND(I34="Begrünung ohne Leguminosen",J34&gt;0),AND(K34="Begrünung ohne Leguminosen",L34&gt;0)),"Leguminosenanteil überprüfen!",IF(OR(AND(I34="Begrünung mit Leguminosen",J34&lt;=0),AND(K34="Begrünung mit Leguminosen",L34&lt;=0)),"Leguminosenanteil überprüfen!",IF(OR(I34="Begrünung ohne Leguminosen",K34="Begrünung ohne Leguminosen",I34="Begrünung mit Leguminosen",K34="Begrünung mit Leguminosen"),SUM(INDEX(Begrünung!C:C,MATCH(J34,Begrünung!A:A,0)),INDEX(Begrünung!C:C,MATCH(L34,Begrünung!A:A,0)),0))))))))))</f>
        <v/>
      </c>
      <c r="N34" s="59"/>
      <c r="O34" s="59"/>
      <c r="P34" s="58" t="str">
        <f t="shared" si="2"/>
        <v/>
      </c>
      <c r="Q34" s="59"/>
      <c r="R34" s="89"/>
      <c r="S34" s="58" t="str">
        <f>IF(B34="","",IF(OR(M34="Begrünung überprüfen!",M34="Leguminosenanteil überprüfen!"),"Begrünung überprüfen!",IF(OR(R34="",Q34="",AND(R34="",Q34="")),"Bodenbearbeitung auswählen!",IF(AND(L34&lt;50,R34="Walzen/Mulchen mit Leguminosen ab 50 %"),"Leguminosenanteil oder Bodenbearbeitung überprüfen!",IF(AND(L34&gt;=50,R34="Walzen/Mulchen/Mähen"),"Leguminosenanteil oder Bodenbearbeitung überprüfen!",IF(AND(L34&gt;=50,R34="Umbruch mit Leguminosen &lt; 50 %"),"Leguminosenanteil oder Bodenbearbeitung überprüfen!",IF(AND(L34&lt;50,R34="Umbruch mit Leguminosen ab 50 %"),"Leguminosenanteil oder Bodenbearbeitung überprüfen!",IF(AND(J34&lt;50,Q34="Walzen/Mulchen mit Leguminosen ab 50 %"),"Leguminosenanteil oder Bodenbearbeitung überprüfen!",IF(AND(J34&gt;=50,Q34="Walzen/Mulchen/Mähen"),"Leguminosenanteil oder Bodenbearbeitung überprüfen!",IF(AND(J34&gt;=50,Q34="Umbruch mit Leguminosen &lt; 50 %"),"Leguminosenanteil oder Bodenbearbeitung überprüfen!",IF(AND(J34&lt;50,Q34="Umbruch mit Leguminosen ab 50 %"),"Leguminosenanteil oder Bodenbearbeitung überprüfen!",SUM(INDEX(Bodenbearbeitung!B:B,MATCH(Q34,Bodenbearbeitung!A:A,0)),INDEX(Bodenbearbeitung!B:B,MATCH(R34,Bodenbearbeitung!A:A,0))))))))))))))</f>
        <v/>
      </c>
      <c r="T34" s="109" t="str">
        <f t="shared" si="3"/>
        <v/>
      </c>
      <c r="V34" s="42"/>
      <c r="W34" s="42"/>
      <c r="X34" s="42"/>
      <c r="Y34" s="42"/>
      <c r="Z34" s="42"/>
    </row>
    <row r="35" spans="1:26" x14ac:dyDescent="0.25">
      <c r="A35" s="108">
        <v>29</v>
      </c>
      <c r="B35" s="58" t="str">
        <f>IF(Flächenverzeichnis!A40="","",Flächenverzeichnis!A40)</f>
        <v/>
      </c>
      <c r="C35" s="88" t="str">
        <f>IF(B35="","",INDEX(Flächenverzeichnis!E:E,MATCH('Nmin-Methode'!B35,Flächenverzeichnis!A:A,0)))</f>
        <v/>
      </c>
      <c r="D35" s="59"/>
      <c r="E35" s="58" t="str">
        <f>IF(B35="","",IF(D35="","Zielertrag auswählen!",IF(D35="Traubenertrag:","Zielertrag auswählen!",INDEX('N-Grundbedarf'!C:C,MATCH(D35,'N-Grundbedarf'!A:A,0)))))</f>
        <v/>
      </c>
      <c r="F35" s="58" t="str">
        <f t="shared" si="0"/>
        <v/>
      </c>
      <c r="G35" s="59"/>
      <c r="H35" s="58" t="str">
        <f t="shared" si="1"/>
        <v/>
      </c>
      <c r="I35" s="59"/>
      <c r="J35" s="86"/>
      <c r="K35" s="89"/>
      <c r="L35" s="90"/>
      <c r="M35" s="88" t="str">
        <f>IF(B35="","",IF(OR(I35="",K35="",AND(I35="",K35="")),"Begrünung überprüfen!",IF(OR(J35="",L35="",AND(J35="",L35="")),"Leguminosenanteil überprüfen!",IF(AND(AND(I35="keine Begrünung",J35=0),AND(K35="keine Begrünung",L35=0)),0,IF(OR(AND(I35="",J35&gt;0),AND(K35="",L35&gt;0)),"Begrünung überprüfen!",IF(OR(AND(I35="keine Begrünung",J35&gt;0),AND(K35="keine Begrünung",L35&gt;0)),"Leguminosenanteil überprüfen!",IF(OR(AND(I35="Begrünung ohne Leguminosen",J35&gt;0),AND(K35="Begrünung ohne Leguminosen",L35&gt;0)),"Leguminosenanteil überprüfen!",IF(OR(AND(I35="Begrünung mit Leguminosen",J35&lt;=0),AND(K35="Begrünung mit Leguminosen",L35&lt;=0)),"Leguminosenanteil überprüfen!",IF(OR(I35="Begrünung ohne Leguminosen",K35="Begrünung ohne Leguminosen",I35="Begrünung mit Leguminosen",K35="Begrünung mit Leguminosen"),SUM(INDEX(Begrünung!C:C,MATCH(J35,Begrünung!A:A,0)),INDEX(Begrünung!C:C,MATCH(L35,Begrünung!A:A,0)),0))))))))))</f>
        <v/>
      </c>
      <c r="N35" s="59"/>
      <c r="O35" s="59"/>
      <c r="P35" s="58" t="str">
        <f t="shared" si="2"/>
        <v/>
      </c>
      <c r="Q35" s="59"/>
      <c r="R35" s="89"/>
      <c r="S35" s="58" t="str">
        <f>IF(B35="","",IF(OR(M35="Begrünung überprüfen!",M35="Leguminosenanteil überprüfen!"),"Begrünung überprüfen!",IF(OR(R35="",Q35="",AND(R35="",Q35="")),"Bodenbearbeitung auswählen!",IF(AND(L35&lt;50,R35="Walzen/Mulchen mit Leguminosen ab 50 %"),"Leguminosenanteil oder Bodenbearbeitung überprüfen!",IF(AND(L35&gt;=50,R35="Walzen/Mulchen/Mähen"),"Leguminosenanteil oder Bodenbearbeitung überprüfen!",IF(AND(L35&gt;=50,R35="Umbruch mit Leguminosen &lt; 50 %"),"Leguminosenanteil oder Bodenbearbeitung überprüfen!",IF(AND(L35&lt;50,R35="Umbruch mit Leguminosen ab 50 %"),"Leguminosenanteil oder Bodenbearbeitung überprüfen!",IF(AND(J35&lt;50,Q35="Walzen/Mulchen mit Leguminosen ab 50 %"),"Leguminosenanteil oder Bodenbearbeitung überprüfen!",IF(AND(J35&gt;=50,Q35="Walzen/Mulchen/Mähen"),"Leguminosenanteil oder Bodenbearbeitung überprüfen!",IF(AND(J35&gt;=50,Q35="Umbruch mit Leguminosen &lt; 50 %"),"Leguminosenanteil oder Bodenbearbeitung überprüfen!",IF(AND(J35&lt;50,Q35="Umbruch mit Leguminosen ab 50 %"),"Leguminosenanteil oder Bodenbearbeitung überprüfen!",SUM(INDEX(Bodenbearbeitung!B:B,MATCH(Q35,Bodenbearbeitung!A:A,0)),INDEX(Bodenbearbeitung!B:B,MATCH(R35,Bodenbearbeitung!A:A,0))))))))))))))</f>
        <v/>
      </c>
      <c r="T35" s="109" t="str">
        <f t="shared" si="3"/>
        <v/>
      </c>
      <c r="V35" s="42"/>
      <c r="W35" s="42"/>
      <c r="X35" s="42"/>
      <c r="Y35" s="42"/>
      <c r="Z35" s="42"/>
    </row>
    <row r="36" spans="1:26" x14ac:dyDescent="0.25">
      <c r="A36" s="108">
        <v>30</v>
      </c>
      <c r="B36" s="58" t="str">
        <f>IF(Flächenverzeichnis!A41="","",Flächenverzeichnis!A41)</f>
        <v/>
      </c>
      <c r="C36" s="88" t="str">
        <f>IF(B36="","",INDEX(Flächenverzeichnis!E:E,MATCH('Nmin-Methode'!B36,Flächenverzeichnis!A:A,0)))</f>
        <v/>
      </c>
      <c r="D36" s="59"/>
      <c r="E36" s="58" t="str">
        <f>IF(B36="","",IF(D36="","Zielertrag auswählen!",IF(D36="Traubenertrag:","Zielertrag auswählen!",INDEX('N-Grundbedarf'!C:C,MATCH(D36,'N-Grundbedarf'!A:A,0)))))</f>
        <v/>
      </c>
      <c r="F36" s="58" t="str">
        <f t="shared" si="0"/>
        <v/>
      </c>
      <c r="G36" s="59"/>
      <c r="H36" s="58" t="str">
        <f t="shared" si="1"/>
        <v/>
      </c>
      <c r="I36" s="59"/>
      <c r="J36" s="86"/>
      <c r="K36" s="89"/>
      <c r="L36" s="90"/>
      <c r="M36" s="88" t="str">
        <f>IF(B36="","",IF(OR(I36="",K36="",AND(I36="",K36="")),"Begrünung überprüfen!",IF(OR(J36="",L36="",AND(J36="",L36="")),"Leguminosenanteil überprüfen!",IF(AND(AND(I36="keine Begrünung",J36=0),AND(K36="keine Begrünung",L36=0)),0,IF(OR(AND(I36="",J36&gt;0),AND(K36="",L36&gt;0)),"Begrünung überprüfen!",IF(OR(AND(I36="keine Begrünung",J36&gt;0),AND(K36="keine Begrünung",L36&gt;0)),"Leguminosenanteil überprüfen!",IF(OR(AND(I36="Begrünung ohne Leguminosen",J36&gt;0),AND(K36="Begrünung ohne Leguminosen",L36&gt;0)),"Leguminosenanteil überprüfen!",IF(OR(AND(I36="Begrünung mit Leguminosen",J36&lt;=0),AND(K36="Begrünung mit Leguminosen",L36&lt;=0)),"Leguminosenanteil überprüfen!",IF(OR(I36="Begrünung ohne Leguminosen",K36="Begrünung ohne Leguminosen",I36="Begrünung mit Leguminosen",K36="Begrünung mit Leguminosen"),SUM(INDEX(Begrünung!C:C,MATCH(J36,Begrünung!A:A,0)),INDEX(Begrünung!C:C,MATCH(L36,Begrünung!A:A,0)),0))))))))))</f>
        <v/>
      </c>
      <c r="N36" s="59"/>
      <c r="O36" s="59"/>
      <c r="P36" s="58" t="str">
        <f t="shared" si="2"/>
        <v/>
      </c>
      <c r="Q36" s="59"/>
      <c r="R36" s="89"/>
      <c r="S36" s="58" t="str">
        <f>IF(B36="","",IF(OR(M36="Begrünung überprüfen!",M36="Leguminosenanteil überprüfen!"),"Begrünung überprüfen!",IF(OR(R36="",Q36="",AND(R36="",Q36="")),"Bodenbearbeitung auswählen!",IF(AND(L36&lt;50,R36="Walzen/Mulchen mit Leguminosen ab 50 %"),"Leguminosenanteil oder Bodenbearbeitung überprüfen!",IF(AND(L36&gt;=50,R36="Walzen/Mulchen/Mähen"),"Leguminosenanteil oder Bodenbearbeitung überprüfen!",IF(AND(L36&gt;=50,R36="Umbruch mit Leguminosen &lt; 50 %"),"Leguminosenanteil oder Bodenbearbeitung überprüfen!",IF(AND(L36&lt;50,R36="Umbruch mit Leguminosen ab 50 %"),"Leguminosenanteil oder Bodenbearbeitung überprüfen!",IF(AND(J36&lt;50,Q36="Walzen/Mulchen mit Leguminosen ab 50 %"),"Leguminosenanteil oder Bodenbearbeitung überprüfen!",IF(AND(J36&gt;=50,Q36="Walzen/Mulchen/Mähen"),"Leguminosenanteil oder Bodenbearbeitung überprüfen!",IF(AND(J36&gt;=50,Q36="Umbruch mit Leguminosen &lt; 50 %"),"Leguminosenanteil oder Bodenbearbeitung überprüfen!",IF(AND(J36&lt;50,Q36="Umbruch mit Leguminosen ab 50 %"),"Leguminosenanteil oder Bodenbearbeitung überprüfen!",SUM(INDEX(Bodenbearbeitung!B:B,MATCH(Q36,Bodenbearbeitung!A:A,0)),INDEX(Bodenbearbeitung!B:B,MATCH(R36,Bodenbearbeitung!A:A,0))))))))))))))</f>
        <v/>
      </c>
      <c r="T36" s="109" t="str">
        <f t="shared" si="3"/>
        <v/>
      </c>
    </row>
    <row r="37" spans="1:26" x14ac:dyDescent="0.25">
      <c r="A37" s="108">
        <v>31</v>
      </c>
      <c r="B37" s="58" t="str">
        <f>IF(Flächenverzeichnis!A42="","",Flächenverzeichnis!A42)</f>
        <v/>
      </c>
      <c r="C37" s="88" t="str">
        <f>IF(B37="","",INDEX(Flächenverzeichnis!E:E,MATCH('Nmin-Methode'!B37,Flächenverzeichnis!A:A,0)))</f>
        <v/>
      </c>
      <c r="D37" s="59"/>
      <c r="E37" s="58" t="str">
        <f>IF(B37="","",IF(D37="","Zielertrag auswählen!",IF(D37="Traubenertrag:","Zielertrag auswählen!",INDEX('N-Grundbedarf'!C:C,MATCH(D37,'N-Grundbedarf'!A:A,0)))))</f>
        <v/>
      </c>
      <c r="F37" s="58" t="str">
        <f t="shared" si="0"/>
        <v/>
      </c>
      <c r="G37" s="59"/>
      <c r="H37" s="58" t="str">
        <f t="shared" si="1"/>
        <v/>
      </c>
      <c r="I37" s="59"/>
      <c r="J37" s="86"/>
      <c r="K37" s="89"/>
      <c r="L37" s="90"/>
      <c r="M37" s="88" t="str">
        <f>IF(B37="","",IF(OR(I37="",K37="",AND(I37="",K37="")),"Begrünung überprüfen!",IF(OR(J37="",L37="",AND(J37="",L37="")),"Leguminosenanteil überprüfen!",IF(AND(AND(I37="keine Begrünung",J37=0),AND(K37="keine Begrünung",L37=0)),0,IF(OR(AND(I37="",J37&gt;0),AND(K37="",L37&gt;0)),"Begrünung überprüfen!",IF(OR(AND(I37="keine Begrünung",J37&gt;0),AND(K37="keine Begrünung",L37&gt;0)),"Leguminosenanteil überprüfen!",IF(OR(AND(I37="Begrünung ohne Leguminosen",J37&gt;0),AND(K37="Begrünung ohne Leguminosen",L37&gt;0)),"Leguminosenanteil überprüfen!",IF(OR(AND(I37="Begrünung mit Leguminosen",J37&lt;=0),AND(K37="Begrünung mit Leguminosen",L37&lt;=0)),"Leguminosenanteil überprüfen!",IF(OR(I37="Begrünung ohne Leguminosen",K37="Begrünung ohne Leguminosen",I37="Begrünung mit Leguminosen",K37="Begrünung mit Leguminosen"),SUM(INDEX(Begrünung!C:C,MATCH(J37,Begrünung!A:A,0)),INDEX(Begrünung!C:C,MATCH(L37,Begrünung!A:A,0)),0))))))))))</f>
        <v/>
      </c>
      <c r="N37" s="59"/>
      <c r="O37" s="59"/>
      <c r="P37" s="58" t="str">
        <f t="shared" si="2"/>
        <v/>
      </c>
      <c r="Q37" s="59"/>
      <c r="R37" s="89"/>
      <c r="S37" s="58" t="str">
        <f>IF(B37="","",IF(OR(M37="Begrünung überprüfen!",M37="Leguminosenanteil überprüfen!"),"Begrünung überprüfen!",IF(OR(R37="",Q37="",AND(R37="",Q37="")),"Bodenbearbeitung auswählen!",IF(AND(L37&lt;50,R37="Walzen/Mulchen mit Leguminosen ab 50 %"),"Leguminosenanteil oder Bodenbearbeitung überprüfen!",IF(AND(L37&gt;=50,R37="Walzen/Mulchen/Mähen"),"Leguminosenanteil oder Bodenbearbeitung überprüfen!",IF(AND(L37&gt;=50,R37="Umbruch mit Leguminosen &lt; 50 %"),"Leguminosenanteil oder Bodenbearbeitung überprüfen!",IF(AND(L37&lt;50,R37="Umbruch mit Leguminosen ab 50 %"),"Leguminosenanteil oder Bodenbearbeitung überprüfen!",IF(AND(J37&lt;50,Q37="Walzen/Mulchen mit Leguminosen ab 50 %"),"Leguminosenanteil oder Bodenbearbeitung überprüfen!",IF(AND(J37&gt;=50,Q37="Walzen/Mulchen/Mähen"),"Leguminosenanteil oder Bodenbearbeitung überprüfen!",IF(AND(J37&gt;=50,Q37="Umbruch mit Leguminosen &lt; 50 %"),"Leguminosenanteil oder Bodenbearbeitung überprüfen!",IF(AND(J37&lt;50,Q37="Umbruch mit Leguminosen ab 50 %"),"Leguminosenanteil oder Bodenbearbeitung überprüfen!",SUM(INDEX(Bodenbearbeitung!B:B,MATCH(Q37,Bodenbearbeitung!A:A,0)),INDEX(Bodenbearbeitung!B:B,MATCH(R37,Bodenbearbeitung!A:A,0))))))))))))))</f>
        <v/>
      </c>
      <c r="T37" s="109" t="str">
        <f t="shared" si="3"/>
        <v/>
      </c>
    </row>
    <row r="38" spans="1:26" x14ac:dyDescent="0.25">
      <c r="A38" s="108">
        <v>32</v>
      </c>
      <c r="B38" s="58" t="str">
        <f>IF(Flächenverzeichnis!A43="","",Flächenverzeichnis!A43)</f>
        <v/>
      </c>
      <c r="C38" s="88" t="str">
        <f>IF(B38="","",INDEX(Flächenverzeichnis!E:E,MATCH('Nmin-Methode'!B38,Flächenverzeichnis!A:A,0)))</f>
        <v/>
      </c>
      <c r="D38" s="59"/>
      <c r="E38" s="58" t="str">
        <f>IF(B38="","",IF(D38="","Zielertrag auswählen!",IF(D38="Traubenertrag:","Zielertrag auswählen!",INDEX('N-Grundbedarf'!C:C,MATCH(D38,'N-Grundbedarf'!A:A,0)))))</f>
        <v/>
      </c>
      <c r="F38" s="58" t="str">
        <f t="shared" si="0"/>
        <v/>
      </c>
      <c r="G38" s="59"/>
      <c r="H38" s="58" t="str">
        <f t="shared" si="1"/>
        <v/>
      </c>
      <c r="I38" s="59"/>
      <c r="J38" s="86"/>
      <c r="K38" s="89"/>
      <c r="L38" s="90"/>
      <c r="M38" s="88" t="str">
        <f>IF(B38="","",IF(OR(I38="",K38="",AND(I38="",K38="")),"Begrünung überprüfen!",IF(OR(J38="",L38="",AND(J38="",L38="")),"Leguminosenanteil überprüfen!",IF(AND(AND(I38="keine Begrünung",J38=0),AND(K38="keine Begrünung",L38=0)),0,IF(OR(AND(I38="",J38&gt;0),AND(K38="",L38&gt;0)),"Begrünung überprüfen!",IF(OR(AND(I38="keine Begrünung",J38&gt;0),AND(K38="keine Begrünung",L38&gt;0)),"Leguminosenanteil überprüfen!",IF(OR(AND(I38="Begrünung ohne Leguminosen",J38&gt;0),AND(K38="Begrünung ohne Leguminosen",L38&gt;0)),"Leguminosenanteil überprüfen!",IF(OR(AND(I38="Begrünung mit Leguminosen",J38&lt;=0),AND(K38="Begrünung mit Leguminosen",L38&lt;=0)),"Leguminosenanteil überprüfen!",IF(OR(I38="Begrünung ohne Leguminosen",K38="Begrünung ohne Leguminosen",I38="Begrünung mit Leguminosen",K38="Begrünung mit Leguminosen"),SUM(INDEX(Begrünung!C:C,MATCH(J38,Begrünung!A:A,0)),INDEX(Begrünung!C:C,MATCH(L38,Begrünung!A:A,0)),0))))))))))</f>
        <v/>
      </c>
      <c r="N38" s="59"/>
      <c r="O38" s="59"/>
      <c r="P38" s="58" t="str">
        <f t="shared" si="2"/>
        <v/>
      </c>
      <c r="Q38" s="59"/>
      <c r="R38" s="89"/>
      <c r="S38" s="58" t="str">
        <f>IF(B38="","",IF(OR(M38="Begrünung überprüfen!",M38="Leguminosenanteil überprüfen!"),"Begrünung überprüfen!",IF(OR(R38="",Q38="",AND(R38="",Q38="")),"Bodenbearbeitung auswählen!",IF(AND(L38&lt;50,R38="Walzen/Mulchen mit Leguminosen ab 50 %"),"Leguminosenanteil oder Bodenbearbeitung überprüfen!",IF(AND(L38&gt;=50,R38="Walzen/Mulchen/Mähen"),"Leguminosenanteil oder Bodenbearbeitung überprüfen!",IF(AND(L38&gt;=50,R38="Umbruch mit Leguminosen &lt; 50 %"),"Leguminosenanteil oder Bodenbearbeitung überprüfen!",IF(AND(L38&lt;50,R38="Umbruch mit Leguminosen ab 50 %"),"Leguminosenanteil oder Bodenbearbeitung überprüfen!",IF(AND(J38&lt;50,Q38="Walzen/Mulchen mit Leguminosen ab 50 %"),"Leguminosenanteil oder Bodenbearbeitung überprüfen!",IF(AND(J38&gt;=50,Q38="Walzen/Mulchen/Mähen"),"Leguminosenanteil oder Bodenbearbeitung überprüfen!",IF(AND(J38&gt;=50,Q38="Umbruch mit Leguminosen &lt; 50 %"),"Leguminosenanteil oder Bodenbearbeitung überprüfen!",IF(AND(J38&lt;50,Q38="Umbruch mit Leguminosen ab 50 %"),"Leguminosenanteil oder Bodenbearbeitung überprüfen!",SUM(INDEX(Bodenbearbeitung!B:B,MATCH(Q38,Bodenbearbeitung!A:A,0)),INDEX(Bodenbearbeitung!B:B,MATCH(R38,Bodenbearbeitung!A:A,0))))))))))))))</f>
        <v/>
      </c>
      <c r="T38" s="109" t="str">
        <f t="shared" si="3"/>
        <v/>
      </c>
    </row>
    <row r="39" spans="1:26" x14ac:dyDescent="0.25">
      <c r="A39" s="108">
        <v>33</v>
      </c>
      <c r="B39" s="58" t="str">
        <f>IF(Flächenverzeichnis!A44="","",Flächenverzeichnis!A44)</f>
        <v/>
      </c>
      <c r="C39" s="88" t="str">
        <f>IF(B39="","",INDEX(Flächenverzeichnis!E:E,MATCH('Nmin-Methode'!B39,Flächenverzeichnis!A:A,0)))</f>
        <v/>
      </c>
      <c r="D39" s="59"/>
      <c r="E39" s="58" t="str">
        <f>IF(B39="","",IF(D39="","Zielertrag auswählen!",IF(D39="Traubenertrag:","Zielertrag auswählen!",INDEX('N-Grundbedarf'!C:C,MATCH(D39,'N-Grundbedarf'!A:A,0)))))</f>
        <v/>
      </c>
      <c r="F39" s="58" t="str">
        <f t="shared" si="0"/>
        <v/>
      </c>
      <c r="G39" s="59"/>
      <c r="H39" s="58" t="str">
        <f t="shared" si="1"/>
        <v/>
      </c>
      <c r="I39" s="59"/>
      <c r="J39" s="86"/>
      <c r="K39" s="89"/>
      <c r="L39" s="90"/>
      <c r="M39" s="88" t="str">
        <f>IF(B39="","",IF(OR(I39="",K39="",AND(I39="",K39="")),"Begrünung überprüfen!",IF(OR(J39="",L39="",AND(J39="",L39="")),"Leguminosenanteil überprüfen!",IF(AND(AND(I39="keine Begrünung",J39=0),AND(K39="keine Begrünung",L39=0)),0,IF(OR(AND(I39="",J39&gt;0),AND(K39="",L39&gt;0)),"Begrünung überprüfen!",IF(OR(AND(I39="keine Begrünung",J39&gt;0),AND(K39="keine Begrünung",L39&gt;0)),"Leguminosenanteil überprüfen!",IF(OR(AND(I39="Begrünung ohne Leguminosen",J39&gt;0),AND(K39="Begrünung ohne Leguminosen",L39&gt;0)),"Leguminosenanteil überprüfen!",IF(OR(AND(I39="Begrünung mit Leguminosen",J39&lt;=0),AND(K39="Begrünung mit Leguminosen",L39&lt;=0)),"Leguminosenanteil überprüfen!",IF(OR(I39="Begrünung ohne Leguminosen",K39="Begrünung ohne Leguminosen",I39="Begrünung mit Leguminosen",K39="Begrünung mit Leguminosen"),SUM(INDEX(Begrünung!C:C,MATCH(J39,Begrünung!A:A,0)),INDEX(Begrünung!C:C,MATCH(L39,Begrünung!A:A,0)),0))))))))))</f>
        <v/>
      </c>
      <c r="N39" s="59"/>
      <c r="O39" s="59"/>
      <c r="P39" s="58" t="str">
        <f t="shared" si="2"/>
        <v/>
      </c>
      <c r="Q39" s="59"/>
      <c r="R39" s="89"/>
      <c r="S39" s="58" t="str">
        <f>IF(B39="","",IF(OR(M39="Begrünung überprüfen!",M39="Leguminosenanteil überprüfen!"),"Begrünung überprüfen!",IF(OR(R39="",Q39="",AND(R39="",Q39="")),"Bodenbearbeitung auswählen!",IF(AND(L39&lt;50,R39="Walzen/Mulchen mit Leguminosen ab 50 %"),"Leguminosenanteil oder Bodenbearbeitung überprüfen!",IF(AND(L39&gt;=50,R39="Walzen/Mulchen/Mähen"),"Leguminosenanteil oder Bodenbearbeitung überprüfen!",IF(AND(L39&gt;=50,R39="Umbruch mit Leguminosen &lt; 50 %"),"Leguminosenanteil oder Bodenbearbeitung überprüfen!",IF(AND(L39&lt;50,R39="Umbruch mit Leguminosen ab 50 %"),"Leguminosenanteil oder Bodenbearbeitung überprüfen!",IF(AND(J39&lt;50,Q39="Walzen/Mulchen mit Leguminosen ab 50 %"),"Leguminosenanteil oder Bodenbearbeitung überprüfen!",IF(AND(J39&gt;=50,Q39="Walzen/Mulchen/Mähen"),"Leguminosenanteil oder Bodenbearbeitung überprüfen!",IF(AND(J39&gt;=50,Q39="Umbruch mit Leguminosen &lt; 50 %"),"Leguminosenanteil oder Bodenbearbeitung überprüfen!",IF(AND(J39&lt;50,Q39="Umbruch mit Leguminosen ab 50 %"),"Leguminosenanteil oder Bodenbearbeitung überprüfen!",SUM(INDEX(Bodenbearbeitung!B:B,MATCH(Q39,Bodenbearbeitung!A:A,0)),INDEX(Bodenbearbeitung!B:B,MATCH(R39,Bodenbearbeitung!A:A,0))))))))))))))</f>
        <v/>
      </c>
      <c r="T39" s="109" t="str">
        <f t="shared" si="3"/>
        <v/>
      </c>
    </row>
    <row r="40" spans="1:26" x14ac:dyDescent="0.25">
      <c r="A40" s="108">
        <v>34</v>
      </c>
      <c r="B40" s="58" t="str">
        <f>IF(Flächenverzeichnis!A45="","",Flächenverzeichnis!A45)</f>
        <v/>
      </c>
      <c r="C40" s="88" t="str">
        <f>IF(B40="","",INDEX(Flächenverzeichnis!E:E,MATCH('Nmin-Methode'!B40,Flächenverzeichnis!A:A,0)))</f>
        <v/>
      </c>
      <c r="D40" s="59"/>
      <c r="E40" s="58" t="str">
        <f>IF(B40="","",IF(D40="","Zielertrag auswählen!",IF(D40="Traubenertrag:","Zielertrag auswählen!",INDEX('N-Grundbedarf'!C:C,MATCH(D40,'N-Grundbedarf'!A:A,0)))))</f>
        <v/>
      </c>
      <c r="F40" s="58" t="str">
        <f t="shared" si="0"/>
        <v/>
      </c>
      <c r="G40" s="59"/>
      <c r="H40" s="58" t="str">
        <f t="shared" si="1"/>
        <v/>
      </c>
      <c r="I40" s="59"/>
      <c r="J40" s="86"/>
      <c r="K40" s="89"/>
      <c r="L40" s="90"/>
      <c r="M40" s="88" t="str">
        <f>IF(B40="","",IF(OR(I40="",K40="",AND(I40="",K40="")),"Begrünung überprüfen!",IF(OR(J40="",L40="",AND(J40="",L40="")),"Leguminosenanteil überprüfen!",IF(AND(AND(I40="keine Begrünung",J40=0),AND(K40="keine Begrünung",L40=0)),0,IF(OR(AND(I40="",J40&gt;0),AND(K40="",L40&gt;0)),"Begrünung überprüfen!",IF(OR(AND(I40="keine Begrünung",J40&gt;0),AND(K40="keine Begrünung",L40&gt;0)),"Leguminosenanteil überprüfen!",IF(OR(AND(I40="Begrünung ohne Leguminosen",J40&gt;0),AND(K40="Begrünung ohne Leguminosen",L40&gt;0)),"Leguminosenanteil überprüfen!",IF(OR(AND(I40="Begrünung mit Leguminosen",J40&lt;=0),AND(K40="Begrünung mit Leguminosen",L40&lt;=0)),"Leguminosenanteil überprüfen!",IF(OR(I40="Begrünung ohne Leguminosen",K40="Begrünung ohne Leguminosen",I40="Begrünung mit Leguminosen",K40="Begrünung mit Leguminosen"),SUM(INDEX(Begrünung!C:C,MATCH(J40,Begrünung!A:A,0)),INDEX(Begrünung!C:C,MATCH(L40,Begrünung!A:A,0)),0))))))))))</f>
        <v/>
      </c>
      <c r="N40" s="59"/>
      <c r="O40" s="59"/>
      <c r="P40" s="58" t="str">
        <f t="shared" si="2"/>
        <v/>
      </c>
      <c r="Q40" s="59"/>
      <c r="R40" s="89"/>
      <c r="S40" s="58" t="str">
        <f>IF(B40="","",IF(OR(M40="Begrünung überprüfen!",M40="Leguminosenanteil überprüfen!"),"Begrünung überprüfen!",IF(OR(R40="",Q40="",AND(R40="",Q40="")),"Bodenbearbeitung auswählen!",IF(AND(L40&lt;50,R40="Walzen/Mulchen mit Leguminosen ab 50 %"),"Leguminosenanteil oder Bodenbearbeitung überprüfen!",IF(AND(L40&gt;=50,R40="Walzen/Mulchen/Mähen"),"Leguminosenanteil oder Bodenbearbeitung überprüfen!",IF(AND(L40&gt;=50,R40="Umbruch mit Leguminosen &lt; 50 %"),"Leguminosenanteil oder Bodenbearbeitung überprüfen!",IF(AND(L40&lt;50,R40="Umbruch mit Leguminosen ab 50 %"),"Leguminosenanteil oder Bodenbearbeitung überprüfen!",IF(AND(J40&lt;50,Q40="Walzen/Mulchen mit Leguminosen ab 50 %"),"Leguminosenanteil oder Bodenbearbeitung überprüfen!",IF(AND(J40&gt;=50,Q40="Walzen/Mulchen/Mähen"),"Leguminosenanteil oder Bodenbearbeitung überprüfen!",IF(AND(J40&gt;=50,Q40="Umbruch mit Leguminosen &lt; 50 %"),"Leguminosenanteil oder Bodenbearbeitung überprüfen!",IF(AND(J40&lt;50,Q40="Umbruch mit Leguminosen ab 50 %"),"Leguminosenanteil oder Bodenbearbeitung überprüfen!",SUM(INDEX(Bodenbearbeitung!B:B,MATCH(Q40,Bodenbearbeitung!A:A,0)),INDEX(Bodenbearbeitung!B:B,MATCH(R40,Bodenbearbeitung!A:A,0))))))))))))))</f>
        <v/>
      </c>
      <c r="T40" s="109" t="str">
        <f t="shared" si="3"/>
        <v/>
      </c>
    </row>
    <row r="41" spans="1:26" x14ac:dyDescent="0.25">
      <c r="A41" s="108">
        <v>35</v>
      </c>
      <c r="B41" s="58" t="str">
        <f>IF(Flächenverzeichnis!A46="","",Flächenverzeichnis!A46)</f>
        <v/>
      </c>
      <c r="C41" s="88" t="str">
        <f>IF(B41="","",INDEX(Flächenverzeichnis!E:E,MATCH('Nmin-Methode'!B41,Flächenverzeichnis!A:A,0)))</f>
        <v/>
      </c>
      <c r="D41" s="59"/>
      <c r="E41" s="58" t="str">
        <f>IF(B41="","",IF(D41="","Zielertrag auswählen!",IF(D41="Traubenertrag:","Zielertrag auswählen!",INDEX('N-Grundbedarf'!C:C,MATCH(D41,'N-Grundbedarf'!A:A,0)))))</f>
        <v/>
      </c>
      <c r="F41" s="58" t="str">
        <f t="shared" si="0"/>
        <v/>
      </c>
      <c r="G41" s="59"/>
      <c r="H41" s="58" t="str">
        <f t="shared" si="1"/>
        <v/>
      </c>
      <c r="I41" s="59"/>
      <c r="J41" s="86"/>
      <c r="K41" s="89"/>
      <c r="L41" s="90"/>
      <c r="M41" s="88" t="str">
        <f>IF(B41="","",IF(OR(I41="",K41="",AND(I41="",K41="")),"Begrünung überprüfen!",IF(OR(J41="",L41="",AND(J41="",L41="")),"Leguminosenanteil überprüfen!",IF(AND(AND(I41="keine Begrünung",J41=0),AND(K41="keine Begrünung",L41=0)),0,IF(OR(AND(I41="",J41&gt;0),AND(K41="",L41&gt;0)),"Begrünung überprüfen!",IF(OR(AND(I41="keine Begrünung",J41&gt;0),AND(K41="keine Begrünung",L41&gt;0)),"Leguminosenanteil überprüfen!",IF(OR(AND(I41="Begrünung ohne Leguminosen",J41&gt;0),AND(K41="Begrünung ohne Leguminosen",L41&gt;0)),"Leguminosenanteil überprüfen!",IF(OR(AND(I41="Begrünung mit Leguminosen",J41&lt;=0),AND(K41="Begrünung mit Leguminosen",L41&lt;=0)),"Leguminosenanteil überprüfen!",IF(OR(I41="Begrünung ohne Leguminosen",K41="Begrünung ohne Leguminosen",I41="Begrünung mit Leguminosen",K41="Begrünung mit Leguminosen"),SUM(INDEX(Begrünung!C:C,MATCH(J41,Begrünung!A:A,0)),INDEX(Begrünung!C:C,MATCH(L41,Begrünung!A:A,0)),0))))))))))</f>
        <v/>
      </c>
      <c r="N41" s="59"/>
      <c r="O41" s="59"/>
      <c r="P41" s="58" t="str">
        <f t="shared" si="2"/>
        <v/>
      </c>
      <c r="Q41" s="59"/>
      <c r="R41" s="89"/>
      <c r="S41" s="58" t="str">
        <f>IF(B41="","",IF(OR(M41="Begrünung überprüfen!",M41="Leguminosenanteil überprüfen!"),"Begrünung überprüfen!",IF(OR(R41="",Q41="",AND(R41="",Q41="")),"Bodenbearbeitung auswählen!",IF(AND(L41&lt;50,R41="Walzen/Mulchen mit Leguminosen ab 50 %"),"Leguminosenanteil oder Bodenbearbeitung überprüfen!",IF(AND(L41&gt;=50,R41="Walzen/Mulchen/Mähen"),"Leguminosenanteil oder Bodenbearbeitung überprüfen!",IF(AND(L41&gt;=50,R41="Umbruch mit Leguminosen &lt; 50 %"),"Leguminosenanteil oder Bodenbearbeitung überprüfen!",IF(AND(L41&lt;50,R41="Umbruch mit Leguminosen ab 50 %"),"Leguminosenanteil oder Bodenbearbeitung überprüfen!",IF(AND(J41&lt;50,Q41="Walzen/Mulchen mit Leguminosen ab 50 %"),"Leguminosenanteil oder Bodenbearbeitung überprüfen!",IF(AND(J41&gt;=50,Q41="Walzen/Mulchen/Mähen"),"Leguminosenanteil oder Bodenbearbeitung überprüfen!",IF(AND(J41&gt;=50,Q41="Umbruch mit Leguminosen &lt; 50 %"),"Leguminosenanteil oder Bodenbearbeitung überprüfen!",IF(AND(J41&lt;50,Q41="Umbruch mit Leguminosen ab 50 %"),"Leguminosenanteil oder Bodenbearbeitung überprüfen!",SUM(INDEX(Bodenbearbeitung!B:B,MATCH(Q41,Bodenbearbeitung!A:A,0)),INDEX(Bodenbearbeitung!B:B,MATCH(R41,Bodenbearbeitung!A:A,0))))))))))))))</f>
        <v/>
      </c>
      <c r="T41" s="109" t="str">
        <f t="shared" si="3"/>
        <v/>
      </c>
    </row>
    <row r="42" spans="1:26" x14ac:dyDescent="0.25">
      <c r="A42" s="108">
        <v>36</v>
      </c>
      <c r="B42" s="58" t="str">
        <f>IF(Flächenverzeichnis!A47="","",Flächenverzeichnis!A47)</f>
        <v/>
      </c>
      <c r="C42" s="88" t="str">
        <f>IF(B42="","",INDEX(Flächenverzeichnis!E:E,MATCH('Nmin-Methode'!B42,Flächenverzeichnis!A:A,0)))</f>
        <v/>
      </c>
      <c r="D42" s="59"/>
      <c r="E42" s="58" t="str">
        <f>IF(B42="","",IF(D42="","Zielertrag auswählen!",IF(D42="Traubenertrag:","Zielertrag auswählen!",INDEX('N-Grundbedarf'!C:C,MATCH(D42,'N-Grundbedarf'!A:A,0)))))</f>
        <v/>
      </c>
      <c r="F42" s="58" t="str">
        <f t="shared" si="0"/>
        <v/>
      </c>
      <c r="G42" s="59"/>
      <c r="H42" s="58" t="str">
        <f t="shared" si="1"/>
        <v/>
      </c>
      <c r="I42" s="59"/>
      <c r="J42" s="86"/>
      <c r="K42" s="89"/>
      <c r="L42" s="90"/>
      <c r="M42" s="88" t="str">
        <f>IF(B42="","",IF(OR(I42="",K42="",AND(I42="",K42="")),"Begrünung überprüfen!",IF(OR(J42="",L42="",AND(J42="",L42="")),"Leguminosenanteil überprüfen!",IF(AND(AND(I42="keine Begrünung",J42=0),AND(K42="keine Begrünung",L42=0)),0,IF(OR(AND(I42="",J42&gt;0),AND(K42="",L42&gt;0)),"Begrünung überprüfen!",IF(OR(AND(I42="keine Begrünung",J42&gt;0),AND(K42="keine Begrünung",L42&gt;0)),"Leguminosenanteil überprüfen!",IF(OR(AND(I42="Begrünung ohne Leguminosen",J42&gt;0),AND(K42="Begrünung ohne Leguminosen",L42&gt;0)),"Leguminosenanteil überprüfen!",IF(OR(AND(I42="Begrünung mit Leguminosen",J42&lt;=0),AND(K42="Begrünung mit Leguminosen",L42&lt;=0)),"Leguminosenanteil überprüfen!",IF(OR(I42="Begrünung ohne Leguminosen",K42="Begrünung ohne Leguminosen",I42="Begrünung mit Leguminosen",K42="Begrünung mit Leguminosen"),SUM(INDEX(Begrünung!C:C,MATCH(J42,Begrünung!A:A,0)),INDEX(Begrünung!C:C,MATCH(L42,Begrünung!A:A,0)),0))))))))))</f>
        <v/>
      </c>
      <c r="N42" s="59"/>
      <c r="O42" s="59"/>
      <c r="P42" s="58" t="str">
        <f t="shared" si="2"/>
        <v/>
      </c>
      <c r="Q42" s="59"/>
      <c r="R42" s="89"/>
      <c r="S42" s="58" t="str">
        <f>IF(B42="","",IF(OR(M42="Begrünung überprüfen!",M42="Leguminosenanteil überprüfen!"),"Begrünung überprüfen!",IF(OR(R42="",Q42="",AND(R42="",Q42="")),"Bodenbearbeitung auswählen!",IF(AND(L42&lt;50,R42="Walzen/Mulchen mit Leguminosen ab 50 %"),"Leguminosenanteil oder Bodenbearbeitung überprüfen!",IF(AND(L42&gt;=50,R42="Walzen/Mulchen/Mähen"),"Leguminosenanteil oder Bodenbearbeitung überprüfen!",IF(AND(L42&gt;=50,R42="Umbruch mit Leguminosen &lt; 50 %"),"Leguminosenanteil oder Bodenbearbeitung überprüfen!",IF(AND(L42&lt;50,R42="Umbruch mit Leguminosen ab 50 %"),"Leguminosenanteil oder Bodenbearbeitung überprüfen!",IF(AND(J42&lt;50,Q42="Walzen/Mulchen mit Leguminosen ab 50 %"),"Leguminosenanteil oder Bodenbearbeitung überprüfen!",IF(AND(J42&gt;=50,Q42="Walzen/Mulchen/Mähen"),"Leguminosenanteil oder Bodenbearbeitung überprüfen!",IF(AND(J42&gt;=50,Q42="Umbruch mit Leguminosen &lt; 50 %"),"Leguminosenanteil oder Bodenbearbeitung überprüfen!",IF(AND(J42&lt;50,Q42="Umbruch mit Leguminosen ab 50 %"),"Leguminosenanteil oder Bodenbearbeitung überprüfen!",SUM(INDEX(Bodenbearbeitung!B:B,MATCH(Q42,Bodenbearbeitung!A:A,0)),INDEX(Bodenbearbeitung!B:B,MATCH(R42,Bodenbearbeitung!A:A,0))))))))))))))</f>
        <v/>
      </c>
      <c r="T42" s="109" t="str">
        <f t="shared" si="3"/>
        <v/>
      </c>
    </row>
    <row r="43" spans="1:26" x14ac:dyDescent="0.25">
      <c r="A43" s="108">
        <v>37</v>
      </c>
      <c r="B43" s="58" t="str">
        <f>IF(Flächenverzeichnis!A48="","",Flächenverzeichnis!A48)</f>
        <v/>
      </c>
      <c r="C43" s="88" t="str">
        <f>IF(B43="","",INDEX(Flächenverzeichnis!E:E,MATCH('Nmin-Methode'!B43,Flächenverzeichnis!A:A,0)))</f>
        <v/>
      </c>
      <c r="D43" s="59"/>
      <c r="E43" s="58" t="str">
        <f>IF(B43="","",IF(D43="","Zielertrag auswählen!",IF(D43="Traubenertrag:","Zielertrag auswählen!",INDEX('N-Grundbedarf'!C:C,MATCH(D43,'N-Grundbedarf'!A:A,0)))))</f>
        <v/>
      </c>
      <c r="F43" s="58" t="str">
        <f t="shared" si="0"/>
        <v/>
      </c>
      <c r="G43" s="59"/>
      <c r="H43" s="58" t="str">
        <f t="shared" si="1"/>
        <v/>
      </c>
      <c r="I43" s="59"/>
      <c r="J43" s="86"/>
      <c r="K43" s="89"/>
      <c r="L43" s="90"/>
      <c r="M43" s="88" t="str">
        <f>IF(B43="","",IF(OR(I43="",K43="",AND(I43="",K43="")),"Begrünung überprüfen!",IF(OR(J43="",L43="",AND(J43="",L43="")),"Leguminosenanteil überprüfen!",IF(AND(AND(I43="keine Begrünung",J43=0),AND(K43="keine Begrünung",L43=0)),0,IF(OR(AND(I43="",J43&gt;0),AND(K43="",L43&gt;0)),"Begrünung überprüfen!",IF(OR(AND(I43="keine Begrünung",J43&gt;0),AND(K43="keine Begrünung",L43&gt;0)),"Leguminosenanteil überprüfen!",IF(OR(AND(I43="Begrünung ohne Leguminosen",J43&gt;0),AND(K43="Begrünung ohne Leguminosen",L43&gt;0)),"Leguminosenanteil überprüfen!",IF(OR(AND(I43="Begrünung mit Leguminosen",J43&lt;=0),AND(K43="Begrünung mit Leguminosen",L43&lt;=0)),"Leguminosenanteil überprüfen!",IF(OR(I43="Begrünung ohne Leguminosen",K43="Begrünung ohne Leguminosen",I43="Begrünung mit Leguminosen",K43="Begrünung mit Leguminosen"),SUM(INDEX(Begrünung!C:C,MATCH(J43,Begrünung!A:A,0)),INDEX(Begrünung!C:C,MATCH(L43,Begrünung!A:A,0)),0))))))))))</f>
        <v/>
      </c>
      <c r="N43" s="59"/>
      <c r="O43" s="59"/>
      <c r="P43" s="58" t="str">
        <f t="shared" si="2"/>
        <v/>
      </c>
      <c r="Q43" s="59"/>
      <c r="R43" s="89"/>
      <c r="S43" s="58" t="str">
        <f>IF(B43="","",IF(OR(M43="Begrünung überprüfen!",M43="Leguminosenanteil überprüfen!"),"Begrünung überprüfen!",IF(OR(R43="",Q43="",AND(R43="",Q43="")),"Bodenbearbeitung auswählen!",IF(AND(L43&lt;50,R43="Walzen/Mulchen mit Leguminosen ab 50 %"),"Leguminosenanteil oder Bodenbearbeitung überprüfen!",IF(AND(L43&gt;=50,R43="Walzen/Mulchen/Mähen"),"Leguminosenanteil oder Bodenbearbeitung überprüfen!",IF(AND(L43&gt;=50,R43="Umbruch mit Leguminosen &lt; 50 %"),"Leguminosenanteil oder Bodenbearbeitung überprüfen!",IF(AND(L43&lt;50,R43="Umbruch mit Leguminosen ab 50 %"),"Leguminosenanteil oder Bodenbearbeitung überprüfen!",IF(AND(J43&lt;50,Q43="Walzen/Mulchen mit Leguminosen ab 50 %"),"Leguminosenanteil oder Bodenbearbeitung überprüfen!",IF(AND(J43&gt;=50,Q43="Walzen/Mulchen/Mähen"),"Leguminosenanteil oder Bodenbearbeitung überprüfen!",IF(AND(J43&gt;=50,Q43="Umbruch mit Leguminosen &lt; 50 %"),"Leguminosenanteil oder Bodenbearbeitung überprüfen!",IF(AND(J43&lt;50,Q43="Umbruch mit Leguminosen ab 50 %"),"Leguminosenanteil oder Bodenbearbeitung überprüfen!",SUM(INDEX(Bodenbearbeitung!B:B,MATCH(Q43,Bodenbearbeitung!A:A,0)),INDEX(Bodenbearbeitung!B:B,MATCH(R43,Bodenbearbeitung!A:A,0))))))))))))))</f>
        <v/>
      </c>
      <c r="T43" s="109" t="str">
        <f t="shared" si="3"/>
        <v/>
      </c>
    </row>
    <row r="44" spans="1:26" x14ac:dyDescent="0.25">
      <c r="A44" s="108">
        <v>38</v>
      </c>
      <c r="B44" s="58" t="str">
        <f>IF(Flächenverzeichnis!A49="","",Flächenverzeichnis!A49)</f>
        <v/>
      </c>
      <c r="C44" s="88" t="str">
        <f>IF(B44="","",INDEX(Flächenverzeichnis!E:E,MATCH('Nmin-Methode'!B44,Flächenverzeichnis!A:A,0)))</f>
        <v/>
      </c>
      <c r="D44" s="59"/>
      <c r="E44" s="58" t="str">
        <f>IF(B44="","",IF(D44="","Zielertrag auswählen!",IF(D44="Traubenertrag:","Zielertrag auswählen!",INDEX('N-Grundbedarf'!C:C,MATCH(D44,'N-Grundbedarf'!A:A,0)))))</f>
        <v/>
      </c>
      <c r="F44" s="58" t="str">
        <f t="shared" si="0"/>
        <v/>
      </c>
      <c r="G44" s="59"/>
      <c r="H44" s="58" t="str">
        <f t="shared" si="1"/>
        <v/>
      </c>
      <c r="I44" s="59"/>
      <c r="J44" s="86"/>
      <c r="K44" s="89"/>
      <c r="L44" s="90"/>
      <c r="M44" s="88" t="str">
        <f>IF(B44="","",IF(OR(I44="",K44="",AND(I44="",K44="")),"Begrünung überprüfen!",IF(OR(J44="",L44="",AND(J44="",L44="")),"Leguminosenanteil überprüfen!",IF(AND(AND(I44="keine Begrünung",J44=0),AND(K44="keine Begrünung",L44=0)),0,IF(OR(AND(I44="",J44&gt;0),AND(K44="",L44&gt;0)),"Begrünung überprüfen!",IF(OR(AND(I44="keine Begrünung",J44&gt;0),AND(K44="keine Begrünung",L44&gt;0)),"Leguminosenanteil überprüfen!",IF(OR(AND(I44="Begrünung ohne Leguminosen",J44&gt;0),AND(K44="Begrünung ohne Leguminosen",L44&gt;0)),"Leguminosenanteil überprüfen!",IF(OR(AND(I44="Begrünung mit Leguminosen",J44&lt;=0),AND(K44="Begrünung mit Leguminosen",L44&lt;=0)),"Leguminosenanteil überprüfen!",IF(OR(I44="Begrünung ohne Leguminosen",K44="Begrünung ohne Leguminosen",I44="Begrünung mit Leguminosen",K44="Begrünung mit Leguminosen"),SUM(INDEX(Begrünung!C:C,MATCH(J44,Begrünung!A:A,0)),INDEX(Begrünung!C:C,MATCH(L44,Begrünung!A:A,0)),0))))))))))</f>
        <v/>
      </c>
      <c r="N44" s="59"/>
      <c r="O44" s="59"/>
      <c r="P44" s="58" t="str">
        <f t="shared" si="2"/>
        <v/>
      </c>
      <c r="Q44" s="59"/>
      <c r="R44" s="89"/>
      <c r="S44" s="58" t="str">
        <f>IF(B44="","",IF(OR(M44="Begrünung überprüfen!",M44="Leguminosenanteil überprüfen!"),"Begrünung überprüfen!",IF(OR(R44="",Q44="",AND(R44="",Q44="")),"Bodenbearbeitung auswählen!",IF(AND(L44&lt;50,R44="Walzen/Mulchen mit Leguminosen ab 50 %"),"Leguminosenanteil oder Bodenbearbeitung überprüfen!",IF(AND(L44&gt;=50,R44="Walzen/Mulchen/Mähen"),"Leguminosenanteil oder Bodenbearbeitung überprüfen!",IF(AND(L44&gt;=50,R44="Umbruch mit Leguminosen &lt; 50 %"),"Leguminosenanteil oder Bodenbearbeitung überprüfen!",IF(AND(L44&lt;50,R44="Umbruch mit Leguminosen ab 50 %"),"Leguminosenanteil oder Bodenbearbeitung überprüfen!",IF(AND(J44&lt;50,Q44="Walzen/Mulchen mit Leguminosen ab 50 %"),"Leguminosenanteil oder Bodenbearbeitung überprüfen!",IF(AND(J44&gt;=50,Q44="Walzen/Mulchen/Mähen"),"Leguminosenanteil oder Bodenbearbeitung überprüfen!",IF(AND(J44&gt;=50,Q44="Umbruch mit Leguminosen &lt; 50 %"),"Leguminosenanteil oder Bodenbearbeitung überprüfen!",IF(AND(J44&lt;50,Q44="Umbruch mit Leguminosen ab 50 %"),"Leguminosenanteil oder Bodenbearbeitung überprüfen!",SUM(INDEX(Bodenbearbeitung!B:B,MATCH(Q44,Bodenbearbeitung!A:A,0)),INDEX(Bodenbearbeitung!B:B,MATCH(R44,Bodenbearbeitung!A:A,0))))))))))))))</f>
        <v/>
      </c>
      <c r="T44" s="109" t="str">
        <f t="shared" si="3"/>
        <v/>
      </c>
    </row>
    <row r="45" spans="1:26" x14ac:dyDescent="0.25">
      <c r="A45" s="108">
        <v>39</v>
      </c>
      <c r="B45" s="58" t="str">
        <f>IF(Flächenverzeichnis!A50="","",Flächenverzeichnis!A50)</f>
        <v/>
      </c>
      <c r="C45" s="88" t="str">
        <f>IF(B45="","",INDEX(Flächenverzeichnis!E:E,MATCH('Nmin-Methode'!B45,Flächenverzeichnis!A:A,0)))</f>
        <v/>
      </c>
      <c r="D45" s="59"/>
      <c r="E45" s="58" t="str">
        <f>IF(B45="","",IF(D45="","Zielertrag auswählen!",IF(D45="Traubenertrag:","Zielertrag auswählen!",INDEX('N-Grundbedarf'!C:C,MATCH(D45,'N-Grundbedarf'!A:A,0)))))</f>
        <v/>
      </c>
      <c r="F45" s="58" t="str">
        <f t="shared" si="0"/>
        <v/>
      </c>
      <c r="G45" s="59"/>
      <c r="H45" s="58" t="str">
        <f t="shared" si="1"/>
        <v/>
      </c>
      <c r="I45" s="59"/>
      <c r="J45" s="86"/>
      <c r="K45" s="89"/>
      <c r="L45" s="90"/>
      <c r="M45" s="88" t="str">
        <f>IF(B45="","",IF(OR(I45="",K45="",AND(I45="",K45="")),"Begrünung überprüfen!",IF(OR(J45="",L45="",AND(J45="",L45="")),"Leguminosenanteil überprüfen!",IF(AND(AND(I45="keine Begrünung",J45=0),AND(K45="keine Begrünung",L45=0)),0,IF(OR(AND(I45="",J45&gt;0),AND(K45="",L45&gt;0)),"Begrünung überprüfen!",IF(OR(AND(I45="keine Begrünung",J45&gt;0),AND(K45="keine Begrünung",L45&gt;0)),"Leguminosenanteil überprüfen!",IF(OR(AND(I45="Begrünung ohne Leguminosen",J45&gt;0),AND(K45="Begrünung ohne Leguminosen",L45&gt;0)),"Leguminosenanteil überprüfen!",IF(OR(AND(I45="Begrünung mit Leguminosen",J45&lt;=0),AND(K45="Begrünung mit Leguminosen",L45&lt;=0)),"Leguminosenanteil überprüfen!",IF(OR(I45="Begrünung ohne Leguminosen",K45="Begrünung ohne Leguminosen",I45="Begrünung mit Leguminosen",K45="Begrünung mit Leguminosen"),SUM(INDEX(Begrünung!C:C,MATCH(J45,Begrünung!A:A,0)),INDEX(Begrünung!C:C,MATCH(L45,Begrünung!A:A,0)),0))))))))))</f>
        <v/>
      </c>
      <c r="N45" s="59"/>
      <c r="O45" s="59"/>
      <c r="P45" s="58" t="str">
        <f t="shared" si="2"/>
        <v/>
      </c>
      <c r="Q45" s="59"/>
      <c r="R45" s="89"/>
      <c r="S45" s="58" t="str">
        <f>IF(B45="","",IF(OR(M45="Begrünung überprüfen!",M45="Leguminosenanteil überprüfen!"),"Begrünung überprüfen!",IF(OR(R45="",Q45="",AND(R45="",Q45="")),"Bodenbearbeitung auswählen!",IF(AND(L45&lt;50,R45="Walzen/Mulchen mit Leguminosen ab 50 %"),"Leguminosenanteil oder Bodenbearbeitung überprüfen!",IF(AND(L45&gt;=50,R45="Walzen/Mulchen/Mähen"),"Leguminosenanteil oder Bodenbearbeitung überprüfen!",IF(AND(L45&gt;=50,R45="Umbruch mit Leguminosen &lt; 50 %"),"Leguminosenanteil oder Bodenbearbeitung überprüfen!",IF(AND(L45&lt;50,R45="Umbruch mit Leguminosen ab 50 %"),"Leguminosenanteil oder Bodenbearbeitung überprüfen!",IF(AND(J45&lt;50,Q45="Walzen/Mulchen mit Leguminosen ab 50 %"),"Leguminosenanteil oder Bodenbearbeitung überprüfen!",IF(AND(J45&gt;=50,Q45="Walzen/Mulchen/Mähen"),"Leguminosenanteil oder Bodenbearbeitung überprüfen!",IF(AND(J45&gt;=50,Q45="Umbruch mit Leguminosen &lt; 50 %"),"Leguminosenanteil oder Bodenbearbeitung überprüfen!",IF(AND(J45&lt;50,Q45="Umbruch mit Leguminosen ab 50 %"),"Leguminosenanteil oder Bodenbearbeitung überprüfen!",SUM(INDEX(Bodenbearbeitung!B:B,MATCH(Q45,Bodenbearbeitung!A:A,0)),INDEX(Bodenbearbeitung!B:B,MATCH(R45,Bodenbearbeitung!A:A,0))))))))))))))</f>
        <v/>
      </c>
      <c r="T45" s="109" t="str">
        <f t="shared" si="3"/>
        <v/>
      </c>
    </row>
    <row r="46" spans="1:26" x14ac:dyDescent="0.25">
      <c r="A46" s="108">
        <v>40</v>
      </c>
      <c r="B46" s="58" t="str">
        <f>IF(Flächenverzeichnis!A51="","",Flächenverzeichnis!A51)</f>
        <v/>
      </c>
      <c r="C46" s="88" t="str">
        <f>IF(B46="","",INDEX(Flächenverzeichnis!E:E,MATCH('Nmin-Methode'!B46,Flächenverzeichnis!A:A,0)))</f>
        <v/>
      </c>
      <c r="D46" s="59"/>
      <c r="E46" s="58" t="str">
        <f>IF(B46="","",IF(D46="","Zielertrag auswählen!",IF(D46="Traubenertrag:","Zielertrag auswählen!",INDEX('N-Grundbedarf'!C:C,MATCH(D46,'N-Grundbedarf'!A:A,0)))))</f>
        <v/>
      </c>
      <c r="F46" s="58" t="str">
        <f t="shared" si="0"/>
        <v/>
      </c>
      <c r="G46" s="59"/>
      <c r="H46" s="58" t="str">
        <f t="shared" si="1"/>
        <v/>
      </c>
      <c r="I46" s="59"/>
      <c r="J46" s="86"/>
      <c r="K46" s="89"/>
      <c r="L46" s="90"/>
      <c r="M46" s="88" t="str">
        <f>IF(B46="","",IF(OR(I46="",K46="",AND(I46="",K46="")),"Begrünung überprüfen!",IF(OR(J46="",L46="",AND(J46="",L46="")),"Leguminosenanteil überprüfen!",IF(AND(AND(I46="keine Begrünung",J46=0),AND(K46="keine Begrünung",L46=0)),0,IF(OR(AND(I46="",J46&gt;0),AND(K46="",L46&gt;0)),"Begrünung überprüfen!",IF(OR(AND(I46="keine Begrünung",J46&gt;0),AND(K46="keine Begrünung",L46&gt;0)),"Leguminosenanteil überprüfen!",IF(OR(AND(I46="Begrünung ohne Leguminosen",J46&gt;0),AND(K46="Begrünung ohne Leguminosen",L46&gt;0)),"Leguminosenanteil überprüfen!",IF(OR(AND(I46="Begrünung mit Leguminosen",J46&lt;=0),AND(K46="Begrünung mit Leguminosen",L46&lt;=0)),"Leguminosenanteil überprüfen!",IF(OR(I46="Begrünung ohne Leguminosen",K46="Begrünung ohne Leguminosen",I46="Begrünung mit Leguminosen",K46="Begrünung mit Leguminosen"),SUM(INDEX(Begrünung!C:C,MATCH(J46,Begrünung!A:A,0)),INDEX(Begrünung!C:C,MATCH(L46,Begrünung!A:A,0)),0))))))))))</f>
        <v/>
      </c>
      <c r="N46" s="59"/>
      <c r="O46" s="59"/>
      <c r="P46" s="58" t="str">
        <f t="shared" si="2"/>
        <v/>
      </c>
      <c r="Q46" s="59"/>
      <c r="R46" s="89"/>
      <c r="S46" s="58" t="str">
        <f>IF(B46="","",IF(OR(M46="Begrünung überprüfen!",M46="Leguminosenanteil überprüfen!"),"Begrünung überprüfen!",IF(OR(R46="",Q46="",AND(R46="",Q46="")),"Bodenbearbeitung auswählen!",IF(AND(L46&lt;50,R46="Walzen/Mulchen mit Leguminosen ab 50 %"),"Leguminosenanteil oder Bodenbearbeitung überprüfen!",IF(AND(L46&gt;=50,R46="Walzen/Mulchen/Mähen"),"Leguminosenanteil oder Bodenbearbeitung überprüfen!",IF(AND(L46&gt;=50,R46="Umbruch mit Leguminosen &lt; 50 %"),"Leguminosenanteil oder Bodenbearbeitung überprüfen!",IF(AND(L46&lt;50,R46="Umbruch mit Leguminosen ab 50 %"),"Leguminosenanteil oder Bodenbearbeitung überprüfen!",IF(AND(J46&lt;50,Q46="Walzen/Mulchen mit Leguminosen ab 50 %"),"Leguminosenanteil oder Bodenbearbeitung überprüfen!",IF(AND(J46&gt;=50,Q46="Walzen/Mulchen/Mähen"),"Leguminosenanteil oder Bodenbearbeitung überprüfen!",IF(AND(J46&gt;=50,Q46="Umbruch mit Leguminosen &lt; 50 %"),"Leguminosenanteil oder Bodenbearbeitung überprüfen!",IF(AND(J46&lt;50,Q46="Umbruch mit Leguminosen ab 50 %"),"Leguminosenanteil oder Bodenbearbeitung überprüfen!",SUM(INDEX(Bodenbearbeitung!B:B,MATCH(Q46,Bodenbearbeitung!A:A,0)),INDEX(Bodenbearbeitung!B:B,MATCH(R46,Bodenbearbeitung!A:A,0))))))))))))))</f>
        <v/>
      </c>
      <c r="T46" s="109" t="str">
        <f t="shared" si="3"/>
        <v/>
      </c>
    </row>
    <row r="47" spans="1:26" x14ac:dyDescent="0.25">
      <c r="A47" s="108">
        <v>41</v>
      </c>
      <c r="B47" s="58" t="str">
        <f>IF(Flächenverzeichnis!A52="","",Flächenverzeichnis!A52)</f>
        <v/>
      </c>
      <c r="C47" s="88" t="str">
        <f>IF(B47="","",INDEX(Flächenverzeichnis!E:E,MATCH('Nmin-Methode'!B47,Flächenverzeichnis!A:A,0)))</f>
        <v/>
      </c>
      <c r="D47" s="59"/>
      <c r="E47" s="58" t="str">
        <f>IF(B47="","",IF(D47="","Zielertrag auswählen!",IF(D47="Traubenertrag:","Zielertrag auswählen!",INDEX('N-Grundbedarf'!C:C,MATCH(D47,'N-Grundbedarf'!A:A,0)))))</f>
        <v/>
      </c>
      <c r="F47" s="58" t="str">
        <f t="shared" si="0"/>
        <v/>
      </c>
      <c r="G47" s="59"/>
      <c r="H47" s="58" t="str">
        <f t="shared" si="1"/>
        <v/>
      </c>
      <c r="I47" s="59"/>
      <c r="J47" s="86"/>
      <c r="K47" s="89"/>
      <c r="L47" s="90"/>
      <c r="M47" s="88" t="str">
        <f>IF(B47="","",IF(OR(I47="",K47="",AND(I47="",K47="")),"Begrünung überprüfen!",IF(OR(J47="",L47="",AND(J47="",L47="")),"Leguminosenanteil überprüfen!",IF(AND(AND(I47="keine Begrünung",J47=0),AND(K47="keine Begrünung",L47=0)),0,IF(OR(AND(I47="",J47&gt;0),AND(K47="",L47&gt;0)),"Begrünung überprüfen!",IF(OR(AND(I47="keine Begrünung",J47&gt;0),AND(K47="keine Begrünung",L47&gt;0)),"Leguminosenanteil überprüfen!",IF(OR(AND(I47="Begrünung ohne Leguminosen",J47&gt;0),AND(K47="Begrünung ohne Leguminosen",L47&gt;0)),"Leguminosenanteil überprüfen!",IF(OR(AND(I47="Begrünung mit Leguminosen",J47&lt;=0),AND(K47="Begrünung mit Leguminosen",L47&lt;=0)),"Leguminosenanteil überprüfen!",IF(OR(I47="Begrünung ohne Leguminosen",K47="Begrünung ohne Leguminosen",I47="Begrünung mit Leguminosen",K47="Begrünung mit Leguminosen"),SUM(INDEX(Begrünung!C:C,MATCH(J47,Begrünung!A:A,0)),INDEX(Begrünung!C:C,MATCH(L47,Begrünung!A:A,0)),0))))))))))</f>
        <v/>
      </c>
      <c r="N47" s="59"/>
      <c r="O47" s="59"/>
      <c r="P47" s="58" t="str">
        <f t="shared" si="2"/>
        <v/>
      </c>
      <c r="Q47" s="59"/>
      <c r="R47" s="89"/>
      <c r="S47" s="58" t="str">
        <f>IF(B47="","",IF(OR(M47="Begrünung überprüfen!",M47="Leguminosenanteil überprüfen!"),"Begrünung überprüfen!",IF(OR(R47="",Q47="",AND(R47="",Q47="")),"Bodenbearbeitung auswählen!",IF(AND(L47&lt;50,R47="Walzen/Mulchen mit Leguminosen ab 50 %"),"Leguminosenanteil oder Bodenbearbeitung überprüfen!",IF(AND(L47&gt;=50,R47="Walzen/Mulchen/Mähen"),"Leguminosenanteil oder Bodenbearbeitung überprüfen!",IF(AND(L47&gt;=50,R47="Umbruch mit Leguminosen &lt; 50 %"),"Leguminosenanteil oder Bodenbearbeitung überprüfen!",IF(AND(L47&lt;50,R47="Umbruch mit Leguminosen ab 50 %"),"Leguminosenanteil oder Bodenbearbeitung überprüfen!",IF(AND(J47&lt;50,Q47="Walzen/Mulchen mit Leguminosen ab 50 %"),"Leguminosenanteil oder Bodenbearbeitung überprüfen!",IF(AND(J47&gt;=50,Q47="Walzen/Mulchen/Mähen"),"Leguminosenanteil oder Bodenbearbeitung überprüfen!",IF(AND(J47&gt;=50,Q47="Umbruch mit Leguminosen &lt; 50 %"),"Leguminosenanteil oder Bodenbearbeitung überprüfen!",IF(AND(J47&lt;50,Q47="Umbruch mit Leguminosen ab 50 %"),"Leguminosenanteil oder Bodenbearbeitung überprüfen!",SUM(INDEX(Bodenbearbeitung!B:B,MATCH(Q47,Bodenbearbeitung!A:A,0)),INDEX(Bodenbearbeitung!B:B,MATCH(R47,Bodenbearbeitung!A:A,0))))))))))))))</f>
        <v/>
      </c>
      <c r="T47" s="109" t="str">
        <f t="shared" si="3"/>
        <v/>
      </c>
    </row>
    <row r="48" spans="1:26" x14ac:dyDescent="0.25">
      <c r="A48" s="108">
        <v>42</v>
      </c>
      <c r="B48" s="58" t="str">
        <f>IF(Flächenverzeichnis!A53="","",Flächenverzeichnis!A53)</f>
        <v/>
      </c>
      <c r="C48" s="88" t="str">
        <f>IF(B48="","",INDEX(Flächenverzeichnis!E:E,MATCH('Nmin-Methode'!B48,Flächenverzeichnis!A:A,0)))</f>
        <v/>
      </c>
      <c r="D48" s="59"/>
      <c r="E48" s="58" t="str">
        <f>IF(B48="","",IF(D48="","Zielertrag auswählen!",IF(D48="Traubenertrag:","Zielertrag auswählen!",INDEX('N-Grundbedarf'!C:C,MATCH(D48,'N-Grundbedarf'!A:A,0)))))</f>
        <v/>
      </c>
      <c r="F48" s="58" t="str">
        <f t="shared" si="0"/>
        <v/>
      </c>
      <c r="G48" s="59"/>
      <c r="H48" s="58" t="str">
        <f t="shared" si="1"/>
        <v/>
      </c>
      <c r="I48" s="59"/>
      <c r="J48" s="86"/>
      <c r="K48" s="89"/>
      <c r="L48" s="90"/>
      <c r="M48" s="88" t="str">
        <f>IF(B48="","",IF(OR(I48="",K48="",AND(I48="",K48="")),"Begrünung überprüfen!",IF(OR(J48="",L48="",AND(J48="",L48="")),"Leguminosenanteil überprüfen!",IF(AND(AND(I48="keine Begrünung",J48=0),AND(K48="keine Begrünung",L48=0)),0,IF(OR(AND(I48="",J48&gt;0),AND(K48="",L48&gt;0)),"Begrünung überprüfen!",IF(OR(AND(I48="keine Begrünung",J48&gt;0),AND(K48="keine Begrünung",L48&gt;0)),"Leguminosenanteil überprüfen!",IF(OR(AND(I48="Begrünung ohne Leguminosen",J48&gt;0),AND(K48="Begrünung ohne Leguminosen",L48&gt;0)),"Leguminosenanteil überprüfen!",IF(OR(AND(I48="Begrünung mit Leguminosen",J48&lt;=0),AND(K48="Begrünung mit Leguminosen",L48&lt;=0)),"Leguminosenanteil überprüfen!",IF(OR(I48="Begrünung ohne Leguminosen",K48="Begrünung ohne Leguminosen",I48="Begrünung mit Leguminosen",K48="Begrünung mit Leguminosen"),SUM(INDEX(Begrünung!C:C,MATCH(J48,Begrünung!A:A,0)),INDEX(Begrünung!C:C,MATCH(L48,Begrünung!A:A,0)),0))))))))))</f>
        <v/>
      </c>
      <c r="N48" s="59"/>
      <c r="O48" s="59"/>
      <c r="P48" s="58" t="str">
        <f t="shared" si="2"/>
        <v/>
      </c>
      <c r="Q48" s="59"/>
      <c r="R48" s="89"/>
      <c r="S48" s="58" t="str">
        <f>IF(B48="","",IF(OR(M48="Begrünung überprüfen!",M48="Leguminosenanteil überprüfen!"),"Begrünung überprüfen!",IF(OR(R48="",Q48="",AND(R48="",Q48="")),"Bodenbearbeitung auswählen!",IF(AND(L48&lt;50,R48="Walzen/Mulchen mit Leguminosen ab 50 %"),"Leguminosenanteil oder Bodenbearbeitung überprüfen!",IF(AND(L48&gt;=50,R48="Walzen/Mulchen/Mähen"),"Leguminosenanteil oder Bodenbearbeitung überprüfen!",IF(AND(L48&gt;=50,R48="Umbruch mit Leguminosen &lt; 50 %"),"Leguminosenanteil oder Bodenbearbeitung überprüfen!",IF(AND(L48&lt;50,R48="Umbruch mit Leguminosen ab 50 %"),"Leguminosenanteil oder Bodenbearbeitung überprüfen!",IF(AND(J48&lt;50,Q48="Walzen/Mulchen mit Leguminosen ab 50 %"),"Leguminosenanteil oder Bodenbearbeitung überprüfen!",IF(AND(J48&gt;=50,Q48="Walzen/Mulchen/Mähen"),"Leguminosenanteil oder Bodenbearbeitung überprüfen!",IF(AND(J48&gt;=50,Q48="Umbruch mit Leguminosen &lt; 50 %"),"Leguminosenanteil oder Bodenbearbeitung überprüfen!",IF(AND(J48&lt;50,Q48="Umbruch mit Leguminosen ab 50 %"),"Leguminosenanteil oder Bodenbearbeitung überprüfen!",SUM(INDEX(Bodenbearbeitung!B:B,MATCH(Q48,Bodenbearbeitung!A:A,0)),INDEX(Bodenbearbeitung!B:B,MATCH(R48,Bodenbearbeitung!A:A,0))))))))))))))</f>
        <v/>
      </c>
      <c r="T48" s="109" t="str">
        <f t="shared" si="3"/>
        <v/>
      </c>
    </row>
    <row r="49" spans="1:20" x14ac:dyDescent="0.25">
      <c r="A49" s="108">
        <v>43</v>
      </c>
      <c r="B49" s="58" t="str">
        <f>IF(Flächenverzeichnis!A54="","",Flächenverzeichnis!A54)</f>
        <v/>
      </c>
      <c r="C49" s="88" t="str">
        <f>IF(B49="","",INDEX(Flächenverzeichnis!E:E,MATCH('Nmin-Methode'!B49,Flächenverzeichnis!A:A,0)))</f>
        <v/>
      </c>
      <c r="D49" s="59"/>
      <c r="E49" s="58" t="str">
        <f>IF(B49="","",IF(D49="","Zielertrag auswählen!",IF(D49="Traubenertrag:","Zielertrag auswählen!",INDEX('N-Grundbedarf'!C:C,MATCH(D49,'N-Grundbedarf'!A:A,0)))))</f>
        <v/>
      </c>
      <c r="F49" s="58" t="str">
        <f t="shared" si="0"/>
        <v/>
      </c>
      <c r="G49" s="59"/>
      <c r="H49" s="58" t="str">
        <f t="shared" si="1"/>
        <v/>
      </c>
      <c r="I49" s="59"/>
      <c r="J49" s="86"/>
      <c r="K49" s="89"/>
      <c r="L49" s="90"/>
      <c r="M49" s="88" t="str">
        <f>IF(B49="","",IF(OR(I49="",K49="",AND(I49="",K49="")),"Begrünung überprüfen!",IF(OR(J49="",L49="",AND(J49="",L49="")),"Leguminosenanteil überprüfen!",IF(AND(AND(I49="keine Begrünung",J49=0),AND(K49="keine Begrünung",L49=0)),0,IF(OR(AND(I49="",J49&gt;0),AND(K49="",L49&gt;0)),"Begrünung überprüfen!",IF(OR(AND(I49="keine Begrünung",J49&gt;0),AND(K49="keine Begrünung",L49&gt;0)),"Leguminosenanteil überprüfen!",IF(OR(AND(I49="Begrünung ohne Leguminosen",J49&gt;0),AND(K49="Begrünung ohne Leguminosen",L49&gt;0)),"Leguminosenanteil überprüfen!",IF(OR(AND(I49="Begrünung mit Leguminosen",J49&lt;=0),AND(K49="Begrünung mit Leguminosen",L49&lt;=0)),"Leguminosenanteil überprüfen!",IF(OR(I49="Begrünung ohne Leguminosen",K49="Begrünung ohne Leguminosen",I49="Begrünung mit Leguminosen",K49="Begrünung mit Leguminosen"),SUM(INDEX(Begrünung!C:C,MATCH(J49,Begrünung!A:A,0)),INDEX(Begrünung!C:C,MATCH(L49,Begrünung!A:A,0)),0))))))))))</f>
        <v/>
      </c>
      <c r="N49" s="59"/>
      <c r="O49" s="59"/>
      <c r="P49" s="58" t="str">
        <f t="shared" si="2"/>
        <v/>
      </c>
      <c r="Q49" s="59"/>
      <c r="R49" s="89"/>
      <c r="S49" s="58" t="str">
        <f>IF(B49="","",IF(OR(M49="Begrünung überprüfen!",M49="Leguminosenanteil überprüfen!"),"Begrünung überprüfen!",IF(OR(R49="",Q49="",AND(R49="",Q49="")),"Bodenbearbeitung auswählen!",IF(AND(L49&lt;50,R49="Walzen/Mulchen mit Leguminosen ab 50 %"),"Leguminosenanteil oder Bodenbearbeitung überprüfen!",IF(AND(L49&gt;=50,R49="Walzen/Mulchen/Mähen"),"Leguminosenanteil oder Bodenbearbeitung überprüfen!",IF(AND(L49&gt;=50,R49="Umbruch mit Leguminosen &lt; 50 %"),"Leguminosenanteil oder Bodenbearbeitung überprüfen!",IF(AND(L49&lt;50,R49="Umbruch mit Leguminosen ab 50 %"),"Leguminosenanteil oder Bodenbearbeitung überprüfen!",IF(AND(J49&lt;50,Q49="Walzen/Mulchen mit Leguminosen ab 50 %"),"Leguminosenanteil oder Bodenbearbeitung überprüfen!",IF(AND(J49&gt;=50,Q49="Walzen/Mulchen/Mähen"),"Leguminosenanteil oder Bodenbearbeitung überprüfen!",IF(AND(J49&gt;=50,Q49="Umbruch mit Leguminosen &lt; 50 %"),"Leguminosenanteil oder Bodenbearbeitung überprüfen!",IF(AND(J49&lt;50,Q49="Umbruch mit Leguminosen ab 50 %"),"Leguminosenanteil oder Bodenbearbeitung überprüfen!",SUM(INDEX(Bodenbearbeitung!B:B,MATCH(Q49,Bodenbearbeitung!A:A,0)),INDEX(Bodenbearbeitung!B:B,MATCH(R49,Bodenbearbeitung!A:A,0))))))))))))))</f>
        <v/>
      </c>
      <c r="T49" s="109" t="str">
        <f t="shared" si="3"/>
        <v/>
      </c>
    </row>
    <row r="50" spans="1:20" x14ac:dyDescent="0.25">
      <c r="A50" s="108">
        <v>44</v>
      </c>
      <c r="B50" s="58" t="str">
        <f>IF(Flächenverzeichnis!A55="","",Flächenverzeichnis!A55)</f>
        <v/>
      </c>
      <c r="C50" s="88" t="str">
        <f>IF(B50="","",INDEX(Flächenverzeichnis!E:E,MATCH('Nmin-Methode'!B50,Flächenverzeichnis!A:A,0)))</f>
        <v/>
      </c>
      <c r="D50" s="59"/>
      <c r="E50" s="58" t="str">
        <f>IF(B50="","",IF(D50="","Zielertrag auswählen!",IF(D50="Traubenertrag:","Zielertrag auswählen!",INDEX('N-Grundbedarf'!C:C,MATCH(D50,'N-Grundbedarf'!A:A,0)))))</f>
        <v/>
      </c>
      <c r="F50" s="58" t="str">
        <f t="shared" si="0"/>
        <v/>
      </c>
      <c r="G50" s="59"/>
      <c r="H50" s="58" t="str">
        <f t="shared" si="1"/>
        <v/>
      </c>
      <c r="I50" s="59"/>
      <c r="J50" s="86"/>
      <c r="K50" s="89"/>
      <c r="L50" s="90"/>
      <c r="M50" s="88" t="str">
        <f>IF(B50="","",IF(OR(I50="",K50="",AND(I50="",K50="")),"Begrünung überprüfen!",IF(OR(J50="",L50="",AND(J50="",L50="")),"Leguminosenanteil überprüfen!",IF(AND(AND(I50="keine Begrünung",J50=0),AND(K50="keine Begrünung",L50=0)),0,IF(OR(AND(I50="",J50&gt;0),AND(K50="",L50&gt;0)),"Begrünung überprüfen!",IF(OR(AND(I50="keine Begrünung",J50&gt;0),AND(K50="keine Begrünung",L50&gt;0)),"Leguminosenanteil überprüfen!",IF(OR(AND(I50="Begrünung ohne Leguminosen",J50&gt;0),AND(K50="Begrünung ohne Leguminosen",L50&gt;0)),"Leguminosenanteil überprüfen!",IF(OR(AND(I50="Begrünung mit Leguminosen",J50&lt;=0),AND(K50="Begrünung mit Leguminosen",L50&lt;=0)),"Leguminosenanteil überprüfen!",IF(OR(I50="Begrünung ohne Leguminosen",K50="Begrünung ohne Leguminosen",I50="Begrünung mit Leguminosen",K50="Begrünung mit Leguminosen"),SUM(INDEX(Begrünung!C:C,MATCH(J50,Begrünung!A:A,0)),INDEX(Begrünung!C:C,MATCH(L50,Begrünung!A:A,0)),0))))))))))</f>
        <v/>
      </c>
      <c r="N50" s="59"/>
      <c r="O50" s="59"/>
      <c r="P50" s="58" t="str">
        <f t="shared" si="2"/>
        <v/>
      </c>
      <c r="Q50" s="59"/>
      <c r="R50" s="89"/>
      <c r="S50" s="58" t="str">
        <f>IF(B50="","",IF(OR(M50="Begrünung überprüfen!",M50="Leguminosenanteil überprüfen!"),"Begrünung überprüfen!",IF(OR(R50="",Q50="",AND(R50="",Q50="")),"Bodenbearbeitung auswählen!",IF(AND(L50&lt;50,R50="Walzen/Mulchen mit Leguminosen ab 50 %"),"Leguminosenanteil oder Bodenbearbeitung überprüfen!",IF(AND(L50&gt;=50,R50="Walzen/Mulchen/Mähen"),"Leguminosenanteil oder Bodenbearbeitung überprüfen!",IF(AND(L50&gt;=50,R50="Umbruch mit Leguminosen &lt; 50 %"),"Leguminosenanteil oder Bodenbearbeitung überprüfen!",IF(AND(L50&lt;50,R50="Umbruch mit Leguminosen ab 50 %"),"Leguminosenanteil oder Bodenbearbeitung überprüfen!",IF(AND(J50&lt;50,Q50="Walzen/Mulchen mit Leguminosen ab 50 %"),"Leguminosenanteil oder Bodenbearbeitung überprüfen!",IF(AND(J50&gt;=50,Q50="Walzen/Mulchen/Mähen"),"Leguminosenanteil oder Bodenbearbeitung überprüfen!",IF(AND(J50&gt;=50,Q50="Umbruch mit Leguminosen &lt; 50 %"),"Leguminosenanteil oder Bodenbearbeitung überprüfen!",IF(AND(J50&lt;50,Q50="Umbruch mit Leguminosen ab 50 %"),"Leguminosenanteil oder Bodenbearbeitung überprüfen!",SUM(INDEX(Bodenbearbeitung!B:B,MATCH(Q50,Bodenbearbeitung!A:A,0)),INDEX(Bodenbearbeitung!B:B,MATCH(R50,Bodenbearbeitung!A:A,0))))))))))))))</f>
        <v/>
      </c>
      <c r="T50" s="109" t="str">
        <f t="shared" si="3"/>
        <v/>
      </c>
    </row>
    <row r="51" spans="1:20" x14ac:dyDescent="0.25">
      <c r="A51" s="108">
        <v>45</v>
      </c>
      <c r="B51" s="58" t="str">
        <f>IF(Flächenverzeichnis!A56="","",Flächenverzeichnis!A56)</f>
        <v/>
      </c>
      <c r="C51" s="88" t="str">
        <f>IF(B51="","",INDEX(Flächenverzeichnis!E:E,MATCH('Nmin-Methode'!B51,Flächenverzeichnis!A:A,0)))</f>
        <v/>
      </c>
      <c r="D51" s="59"/>
      <c r="E51" s="58" t="str">
        <f>IF(B51="","",IF(D51="","Zielertrag auswählen!",IF(D51="Traubenertrag:","Zielertrag auswählen!",INDEX('N-Grundbedarf'!C:C,MATCH(D51,'N-Grundbedarf'!A:A,0)))))</f>
        <v/>
      </c>
      <c r="F51" s="58" t="str">
        <f t="shared" si="0"/>
        <v/>
      </c>
      <c r="G51" s="59"/>
      <c r="H51" s="58" t="str">
        <f t="shared" si="1"/>
        <v/>
      </c>
      <c r="I51" s="59"/>
      <c r="J51" s="86"/>
      <c r="K51" s="89"/>
      <c r="L51" s="90"/>
      <c r="M51" s="88" t="str">
        <f>IF(B51="","",IF(OR(I51="",K51="",AND(I51="",K51="")),"Begrünung überprüfen!",IF(OR(J51="",L51="",AND(J51="",L51="")),"Leguminosenanteil überprüfen!",IF(AND(AND(I51="keine Begrünung",J51=0),AND(K51="keine Begrünung",L51=0)),0,IF(OR(AND(I51="",J51&gt;0),AND(K51="",L51&gt;0)),"Begrünung überprüfen!",IF(OR(AND(I51="keine Begrünung",J51&gt;0),AND(K51="keine Begrünung",L51&gt;0)),"Leguminosenanteil überprüfen!",IF(OR(AND(I51="Begrünung ohne Leguminosen",J51&gt;0),AND(K51="Begrünung ohne Leguminosen",L51&gt;0)),"Leguminosenanteil überprüfen!",IF(OR(AND(I51="Begrünung mit Leguminosen",J51&lt;=0),AND(K51="Begrünung mit Leguminosen",L51&lt;=0)),"Leguminosenanteil überprüfen!",IF(OR(I51="Begrünung ohne Leguminosen",K51="Begrünung ohne Leguminosen",I51="Begrünung mit Leguminosen",K51="Begrünung mit Leguminosen"),SUM(INDEX(Begrünung!C:C,MATCH(J51,Begrünung!A:A,0)),INDEX(Begrünung!C:C,MATCH(L51,Begrünung!A:A,0)),0))))))))))</f>
        <v/>
      </c>
      <c r="N51" s="59"/>
      <c r="O51" s="59"/>
      <c r="P51" s="58" t="str">
        <f t="shared" si="2"/>
        <v/>
      </c>
      <c r="Q51" s="59"/>
      <c r="R51" s="89"/>
      <c r="S51" s="58" t="str">
        <f>IF(B51="","",IF(OR(M51="Begrünung überprüfen!",M51="Leguminosenanteil überprüfen!"),"Begrünung überprüfen!",IF(OR(R51="",Q51="",AND(R51="",Q51="")),"Bodenbearbeitung auswählen!",IF(AND(L51&lt;50,R51="Walzen/Mulchen mit Leguminosen ab 50 %"),"Leguminosenanteil oder Bodenbearbeitung überprüfen!",IF(AND(L51&gt;=50,R51="Walzen/Mulchen/Mähen"),"Leguminosenanteil oder Bodenbearbeitung überprüfen!",IF(AND(L51&gt;=50,R51="Umbruch mit Leguminosen &lt; 50 %"),"Leguminosenanteil oder Bodenbearbeitung überprüfen!",IF(AND(L51&lt;50,R51="Umbruch mit Leguminosen ab 50 %"),"Leguminosenanteil oder Bodenbearbeitung überprüfen!",IF(AND(J51&lt;50,Q51="Walzen/Mulchen mit Leguminosen ab 50 %"),"Leguminosenanteil oder Bodenbearbeitung überprüfen!",IF(AND(J51&gt;=50,Q51="Walzen/Mulchen/Mähen"),"Leguminosenanteil oder Bodenbearbeitung überprüfen!",IF(AND(J51&gt;=50,Q51="Umbruch mit Leguminosen &lt; 50 %"),"Leguminosenanteil oder Bodenbearbeitung überprüfen!",IF(AND(J51&lt;50,Q51="Umbruch mit Leguminosen ab 50 %"),"Leguminosenanteil oder Bodenbearbeitung überprüfen!",SUM(INDEX(Bodenbearbeitung!B:B,MATCH(Q51,Bodenbearbeitung!A:A,0)),INDEX(Bodenbearbeitung!B:B,MATCH(R51,Bodenbearbeitung!A:A,0))))))))))))))</f>
        <v/>
      </c>
      <c r="T51" s="109" t="str">
        <f t="shared" si="3"/>
        <v/>
      </c>
    </row>
    <row r="52" spans="1:20" x14ac:dyDescent="0.25">
      <c r="A52" s="108">
        <v>46</v>
      </c>
      <c r="B52" s="58" t="str">
        <f>IF(Flächenverzeichnis!A57="","",Flächenverzeichnis!A57)</f>
        <v/>
      </c>
      <c r="C52" s="88" t="str">
        <f>IF(B52="","",INDEX(Flächenverzeichnis!E:E,MATCH('Nmin-Methode'!B52,Flächenverzeichnis!A:A,0)))</f>
        <v/>
      </c>
      <c r="D52" s="59"/>
      <c r="E52" s="58" t="str">
        <f>IF(B52="","",IF(D52="","Zielertrag auswählen!",IF(D52="Traubenertrag:","Zielertrag auswählen!",INDEX('N-Grundbedarf'!C:C,MATCH(D52,'N-Grundbedarf'!A:A,0)))))</f>
        <v/>
      </c>
      <c r="F52" s="58" t="str">
        <f t="shared" si="0"/>
        <v/>
      </c>
      <c r="G52" s="59"/>
      <c r="H52" s="58" t="str">
        <f t="shared" si="1"/>
        <v/>
      </c>
      <c r="I52" s="59"/>
      <c r="J52" s="86"/>
      <c r="K52" s="89"/>
      <c r="L52" s="90"/>
      <c r="M52" s="88" t="str">
        <f>IF(B52="","",IF(OR(I52="",K52="",AND(I52="",K52="")),"Begrünung überprüfen!",IF(OR(J52="",L52="",AND(J52="",L52="")),"Leguminosenanteil überprüfen!",IF(AND(AND(I52="keine Begrünung",J52=0),AND(K52="keine Begrünung",L52=0)),0,IF(OR(AND(I52="",J52&gt;0),AND(K52="",L52&gt;0)),"Begrünung überprüfen!",IF(OR(AND(I52="keine Begrünung",J52&gt;0),AND(K52="keine Begrünung",L52&gt;0)),"Leguminosenanteil überprüfen!",IF(OR(AND(I52="Begrünung ohne Leguminosen",J52&gt;0),AND(K52="Begrünung ohne Leguminosen",L52&gt;0)),"Leguminosenanteil überprüfen!",IF(OR(AND(I52="Begrünung mit Leguminosen",J52&lt;=0),AND(K52="Begrünung mit Leguminosen",L52&lt;=0)),"Leguminosenanteil überprüfen!",IF(OR(I52="Begrünung ohne Leguminosen",K52="Begrünung ohne Leguminosen",I52="Begrünung mit Leguminosen",K52="Begrünung mit Leguminosen"),SUM(INDEX(Begrünung!C:C,MATCH(J52,Begrünung!A:A,0)),INDEX(Begrünung!C:C,MATCH(L52,Begrünung!A:A,0)),0))))))))))</f>
        <v/>
      </c>
      <c r="N52" s="59"/>
      <c r="O52" s="59"/>
      <c r="P52" s="58" t="str">
        <f t="shared" si="2"/>
        <v/>
      </c>
      <c r="Q52" s="59"/>
      <c r="R52" s="89"/>
      <c r="S52" s="58" t="str">
        <f>IF(B52="","",IF(OR(M52="Begrünung überprüfen!",M52="Leguminosenanteil überprüfen!"),"Begrünung überprüfen!",IF(OR(R52="",Q52="",AND(R52="",Q52="")),"Bodenbearbeitung auswählen!",IF(AND(L52&lt;50,R52="Walzen/Mulchen mit Leguminosen ab 50 %"),"Leguminosenanteil oder Bodenbearbeitung überprüfen!",IF(AND(L52&gt;=50,R52="Walzen/Mulchen/Mähen"),"Leguminosenanteil oder Bodenbearbeitung überprüfen!",IF(AND(L52&gt;=50,R52="Umbruch mit Leguminosen &lt; 50 %"),"Leguminosenanteil oder Bodenbearbeitung überprüfen!",IF(AND(L52&lt;50,R52="Umbruch mit Leguminosen ab 50 %"),"Leguminosenanteil oder Bodenbearbeitung überprüfen!",IF(AND(J52&lt;50,Q52="Walzen/Mulchen mit Leguminosen ab 50 %"),"Leguminosenanteil oder Bodenbearbeitung überprüfen!",IF(AND(J52&gt;=50,Q52="Walzen/Mulchen/Mähen"),"Leguminosenanteil oder Bodenbearbeitung überprüfen!",IF(AND(J52&gt;=50,Q52="Umbruch mit Leguminosen &lt; 50 %"),"Leguminosenanteil oder Bodenbearbeitung überprüfen!",IF(AND(J52&lt;50,Q52="Umbruch mit Leguminosen ab 50 %"),"Leguminosenanteil oder Bodenbearbeitung überprüfen!",SUM(INDEX(Bodenbearbeitung!B:B,MATCH(Q52,Bodenbearbeitung!A:A,0)),INDEX(Bodenbearbeitung!B:B,MATCH(R52,Bodenbearbeitung!A:A,0))))))))))))))</f>
        <v/>
      </c>
      <c r="T52" s="109" t="str">
        <f t="shared" si="3"/>
        <v/>
      </c>
    </row>
    <row r="53" spans="1:20" x14ac:dyDescent="0.25">
      <c r="A53" s="108">
        <v>47</v>
      </c>
      <c r="B53" s="58" t="str">
        <f>IF(Flächenverzeichnis!A58="","",Flächenverzeichnis!A58)</f>
        <v/>
      </c>
      <c r="C53" s="88" t="str">
        <f>IF(B53="","",INDEX(Flächenverzeichnis!E:E,MATCH('Nmin-Methode'!B53,Flächenverzeichnis!A:A,0)))</f>
        <v/>
      </c>
      <c r="D53" s="59"/>
      <c r="E53" s="58" t="str">
        <f>IF(B53="","",IF(D53="","Zielertrag auswählen!",IF(D53="Traubenertrag:","Zielertrag auswählen!",INDEX('N-Grundbedarf'!C:C,MATCH(D53,'N-Grundbedarf'!A:A,0)))))</f>
        <v/>
      </c>
      <c r="F53" s="58" t="str">
        <f t="shared" si="0"/>
        <v/>
      </c>
      <c r="G53" s="59"/>
      <c r="H53" s="58" t="str">
        <f t="shared" si="1"/>
        <v/>
      </c>
      <c r="I53" s="59"/>
      <c r="J53" s="86"/>
      <c r="K53" s="89"/>
      <c r="L53" s="90"/>
      <c r="M53" s="88" t="str">
        <f>IF(B53="","",IF(OR(I53="",K53="",AND(I53="",K53="")),"Begrünung überprüfen!",IF(OR(J53="",L53="",AND(J53="",L53="")),"Leguminosenanteil überprüfen!",IF(AND(AND(I53="keine Begrünung",J53=0),AND(K53="keine Begrünung",L53=0)),0,IF(OR(AND(I53="",J53&gt;0),AND(K53="",L53&gt;0)),"Begrünung überprüfen!",IF(OR(AND(I53="keine Begrünung",J53&gt;0),AND(K53="keine Begrünung",L53&gt;0)),"Leguminosenanteil überprüfen!",IF(OR(AND(I53="Begrünung ohne Leguminosen",J53&gt;0),AND(K53="Begrünung ohne Leguminosen",L53&gt;0)),"Leguminosenanteil überprüfen!",IF(OR(AND(I53="Begrünung mit Leguminosen",J53&lt;=0),AND(K53="Begrünung mit Leguminosen",L53&lt;=0)),"Leguminosenanteil überprüfen!",IF(OR(I53="Begrünung ohne Leguminosen",K53="Begrünung ohne Leguminosen",I53="Begrünung mit Leguminosen",K53="Begrünung mit Leguminosen"),SUM(INDEX(Begrünung!C:C,MATCH(J53,Begrünung!A:A,0)),INDEX(Begrünung!C:C,MATCH(L53,Begrünung!A:A,0)),0))))))))))</f>
        <v/>
      </c>
      <c r="N53" s="59"/>
      <c r="O53" s="59"/>
      <c r="P53" s="58" t="str">
        <f t="shared" si="2"/>
        <v/>
      </c>
      <c r="Q53" s="59"/>
      <c r="R53" s="89"/>
      <c r="S53" s="58" t="str">
        <f>IF(B53="","",IF(OR(M53="Begrünung überprüfen!",M53="Leguminosenanteil überprüfen!"),"Begrünung überprüfen!",IF(OR(R53="",Q53="",AND(R53="",Q53="")),"Bodenbearbeitung auswählen!",IF(AND(L53&lt;50,R53="Walzen/Mulchen mit Leguminosen ab 50 %"),"Leguminosenanteil oder Bodenbearbeitung überprüfen!",IF(AND(L53&gt;=50,R53="Walzen/Mulchen/Mähen"),"Leguminosenanteil oder Bodenbearbeitung überprüfen!",IF(AND(L53&gt;=50,R53="Umbruch mit Leguminosen &lt; 50 %"),"Leguminosenanteil oder Bodenbearbeitung überprüfen!",IF(AND(L53&lt;50,R53="Umbruch mit Leguminosen ab 50 %"),"Leguminosenanteil oder Bodenbearbeitung überprüfen!",IF(AND(J53&lt;50,Q53="Walzen/Mulchen mit Leguminosen ab 50 %"),"Leguminosenanteil oder Bodenbearbeitung überprüfen!",IF(AND(J53&gt;=50,Q53="Walzen/Mulchen/Mähen"),"Leguminosenanteil oder Bodenbearbeitung überprüfen!",IF(AND(J53&gt;=50,Q53="Umbruch mit Leguminosen &lt; 50 %"),"Leguminosenanteil oder Bodenbearbeitung überprüfen!",IF(AND(J53&lt;50,Q53="Umbruch mit Leguminosen ab 50 %"),"Leguminosenanteil oder Bodenbearbeitung überprüfen!",SUM(INDEX(Bodenbearbeitung!B:B,MATCH(Q53,Bodenbearbeitung!A:A,0)),INDEX(Bodenbearbeitung!B:B,MATCH(R53,Bodenbearbeitung!A:A,0))))))))))))))</f>
        <v/>
      </c>
      <c r="T53" s="109" t="str">
        <f t="shared" si="3"/>
        <v/>
      </c>
    </row>
    <row r="54" spans="1:20" x14ac:dyDescent="0.25">
      <c r="A54" s="108">
        <v>48</v>
      </c>
      <c r="B54" s="58" t="str">
        <f>IF(Flächenverzeichnis!A59="","",Flächenverzeichnis!A59)</f>
        <v/>
      </c>
      <c r="C54" s="88" t="str">
        <f>IF(B54="","",INDEX(Flächenverzeichnis!E:E,MATCH('Nmin-Methode'!B54,Flächenverzeichnis!A:A,0)))</f>
        <v/>
      </c>
      <c r="D54" s="59"/>
      <c r="E54" s="58" t="str">
        <f>IF(B54="","",IF(D54="","Zielertrag auswählen!",IF(D54="Traubenertrag:","Zielertrag auswählen!",INDEX('N-Grundbedarf'!C:C,MATCH(D54,'N-Grundbedarf'!A:A,0)))))</f>
        <v/>
      </c>
      <c r="F54" s="58" t="str">
        <f t="shared" si="0"/>
        <v/>
      </c>
      <c r="G54" s="59"/>
      <c r="H54" s="58" t="str">
        <f t="shared" si="1"/>
        <v/>
      </c>
      <c r="I54" s="59"/>
      <c r="J54" s="86"/>
      <c r="K54" s="89"/>
      <c r="L54" s="90"/>
      <c r="M54" s="88" t="str">
        <f>IF(B54="","",IF(OR(I54="",K54="",AND(I54="",K54="")),"Begrünung überprüfen!",IF(OR(J54="",L54="",AND(J54="",L54="")),"Leguminosenanteil überprüfen!",IF(AND(AND(I54="keine Begrünung",J54=0),AND(K54="keine Begrünung",L54=0)),0,IF(OR(AND(I54="",J54&gt;0),AND(K54="",L54&gt;0)),"Begrünung überprüfen!",IF(OR(AND(I54="keine Begrünung",J54&gt;0),AND(K54="keine Begrünung",L54&gt;0)),"Leguminosenanteil überprüfen!",IF(OR(AND(I54="Begrünung ohne Leguminosen",J54&gt;0),AND(K54="Begrünung ohne Leguminosen",L54&gt;0)),"Leguminosenanteil überprüfen!",IF(OR(AND(I54="Begrünung mit Leguminosen",J54&lt;=0),AND(K54="Begrünung mit Leguminosen",L54&lt;=0)),"Leguminosenanteil überprüfen!",IF(OR(I54="Begrünung ohne Leguminosen",K54="Begrünung ohne Leguminosen",I54="Begrünung mit Leguminosen",K54="Begrünung mit Leguminosen"),SUM(INDEX(Begrünung!C:C,MATCH(J54,Begrünung!A:A,0)),INDEX(Begrünung!C:C,MATCH(L54,Begrünung!A:A,0)),0))))))))))</f>
        <v/>
      </c>
      <c r="N54" s="59"/>
      <c r="O54" s="59"/>
      <c r="P54" s="58" t="str">
        <f t="shared" si="2"/>
        <v/>
      </c>
      <c r="Q54" s="59"/>
      <c r="R54" s="89"/>
      <c r="S54" s="58" t="str">
        <f>IF(B54="","",IF(OR(M54="Begrünung überprüfen!",M54="Leguminosenanteil überprüfen!"),"Begrünung überprüfen!",IF(OR(R54="",Q54="",AND(R54="",Q54="")),"Bodenbearbeitung auswählen!",IF(AND(L54&lt;50,R54="Walzen/Mulchen mit Leguminosen ab 50 %"),"Leguminosenanteil oder Bodenbearbeitung überprüfen!",IF(AND(L54&gt;=50,R54="Walzen/Mulchen/Mähen"),"Leguminosenanteil oder Bodenbearbeitung überprüfen!",IF(AND(L54&gt;=50,R54="Umbruch mit Leguminosen &lt; 50 %"),"Leguminosenanteil oder Bodenbearbeitung überprüfen!",IF(AND(L54&lt;50,R54="Umbruch mit Leguminosen ab 50 %"),"Leguminosenanteil oder Bodenbearbeitung überprüfen!",IF(AND(J54&lt;50,Q54="Walzen/Mulchen mit Leguminosen ab 50 %"),"Leguminosenanteil oder Bodenbearbeitung überprüfen!",IF(AND(J54&gt;=50,Q54="Walzen/Mulchen/Mähen"),"Leguminosenanteil oder Bodenbearbeitung überprüfen!",IF(AND(J54&gt;=50,Q54="Umbruch mit Leguminosen &lt; 50 %"),"Leguminosenanteil oder Bodenbearbeitung überprüfen!",IF(AND(J54&lt;50,Q54="Umbruch mit Leguminosen ab 50 %"),"Leguminosenanteil oder Bodenbearbeitung überprüfen!",SUM(INDEX(Bodenbearbeitung!B:B,MATCH(Q54,Bodenbearbeitung!A:A,0)),INDEX(Bodenbearbeitung!B:B,MATCH(R54,Bodenbearbeitung!A:A,0))))))))))))))</f>
        <v/>
      </c>
      <c r="T54" s="109" t="str">
        <f t="shared" si="3"/>
        <v/>
      </c>
    </row>
    <row r="55" spans="1:20" x14ac:dyDescent="0.25">
      <c r="A55" s="108">
        <v>49</v>
      </c>
      <c r="B55" s="58" t="str">
        <f>IF(Flächenverzeichnis!A60="","",Flächenverzeichnis!A60)</f>
        <v/>
      </c>
      <c r="C55" s="88" t="str">
        <f>IF(B55="","",INDEX(Flächenverzeichnis!E:E,MATCH('Nmin-Methode'!B55,Flächenverzeichnis!A:A,0)))</f>
        <v/>
      </c>
      <c r="D55" s="59"/>
      <c r="E55" s="58" t="str">
        <f>IF(B55="","",IF(D55="","Zielertrag auswählen!",IF(D55="Traubenertrag:","Zielertrag auswählen!",INDEX('N-Grundbedarf'!C:C,MATCH(D55,'N-Grundbedarf'!A:A,0)))))</f>
        <v/>
      </c>
      <c r="F55" s="58" t="str">
        <f t="shared" si="0"/>
        <v/>
      </c>
      <c r="G55" s="59"/>
      <c r="H55" s="58" t="str">
        <f t="shared" si="1"/>
        <v/>
      </c>
      <c r="I55" s="59"/>
      <c r="J55" s="86"/>
      <c r="K55" s="89"/>
      <c r="L55" s="90"/>
      <c r="M55" s="88" t="str">
        <f>IF(B55="","",IF(OR(I55="",K55="",AND(I55="",K55="")),"Begrünung überprüfen!",IF(OR(J55="",L55="",AND(J55="",L55="")),"Leguminosenanteil überprüfen!",IF(AND(AND(I55="keine Begrünung",J55=0),AND(K55="keine Begrünung",L55=0)),0,IF(OR(AND(I55="",J55&gt;0),AND(K55="",L55&gt;0)),"Begrünung überprüfen!",IF(OR(AND(I55="keine Begrünung",J55&gt;0),AND(K55="keine Begrünung",L55&gt;0)),"Leguminosenanteil überprüfen!",IF(OR(AND(I55="Begrünung ohne Leguminosen",J55&gt;0),AND(K55="Begrünung ohne Leguminosen",L55&gt;0)),"Leguminosenanteil überprüfen!",IF(OR(AND(I55="Begrünung mit Leguminosen",J55&lt;=0),AND(K55="Begrünung mit Leguminosen",L55&lt;=0)),"Leguminosenanteil überprüfen!",IF(OR(I55="Begrünung ohne Leguminosen",K55="Begrünung ohne Leguminosen",I55="Begrünung mit Leguminosen",K55="Begrünung mit Leguminosen"),SUM(INDEX(Begrünung!C:C,MATCH(J55,Begrünung!A:A,0)),INDEX(Begrünung!C:C,MATCH(L55,Begrünung!A:A,0)),0))))))))))</f>
        <v/>
      </c>
      <c r="N55" s="59"/>
      <c r="O55" s="59"/>
      <c r="P55" s="58" t="str">
        <f t="shared" si="2"/>
        <v/>
      </c>
      <c r="Q55" s="59"/>
      <c r="R55" s="89"/>
      <c r="S55" s="58" t="str">
        <f>IF(B55="","",IF(OR(M55="Begrünung überprüfen!",M55="Leguminosenanteil überprüfen!"),"Begrünung überprüfen!",IF(OR(R55="",Q55="",AND(R55="",Q55="")),"Bodenbearbeitung auswählen!",IF(AND(L55&lt;50,R55="Walzen/Mulchen mit Leguminosen ab 50 %"),"Leguminosenanteil oder Bodenbearbeitung überprüfen!",IF(AND(L55&gt;=50,R55="Walzen/Mulchen/Mähen"),"Leguminosenanteil oder Bodenbearbeitung überprüfen!",IF(AND(L55&gt;=50,R55="Umbruch mit Leguminosen &lt; 50 %"),"Leguminosenanteil oder Bodenbearbeitung überprüfen!",IF(AND(L55&lt;50,R55="Umbruch mit Leguminosen ab 50 %"),"Leguminosenanteil oder Bodenbearbeitung überprüfen!",IF(AND(J55&lt;50,Q55="Walzen/Mulchen mit Leguminosen ab 50 %"),"Leguminosenanteil oder Bodenbearbeitung überprüfen!",IF(AND(J55&gt;=50,Q55="Walzen/Mulchen/Mähen"),"Leguminosenanteil oder Bodenbearbeitung überprüfen!",IF(AND(J55&gt;=50,Q55="Umbruch mit Leguminosen &lt; 50 %"),"Leguminosenanteil oder Bodenbearbeitung überprüfen!",IF(AND(J55&lt;50,Q55="Umbruch mit Leguminosen ab 50 %"),"Leguminosenanteil oder Bodenbearbeitung überprüfen!",SUM(INDEX(Bodenbearbeitung!B:B,MATCH(Q55,Bodenbearbeitung!A:A,0)),INDEX(Bodenbearbeitung!B:B,MATCH(R55,Bodenbearbeitung!A:A,0))))))))))))))</f>
        <v/>
      </c>
      <c r="T55" s="109" t="str">
        <f t="shared" si="3"/>
        <v/>
      </c>
    </row>
    <row r="56" spans="1:20" x14ac:dyDescent="0.25">
      <c r="A56" s="108">
        <v>50</v>
      </c>
      <c r="B56" s="58" t="str">
        <f>IF(Flächenverzeichnis!A61="","",Flächenverzeichnis!A61)</f>
        <v/>
      </c>
      <c r="C56" s="88" t="str">
        <f>IF(B56="","",INDEX(Flächenverzeichnis!E:E,MATCH('Nmin-Methode'!B56,Flächenverzeichnis!A:A,0)))</f>
        <v/>
      </c>
      <c r="D56" s="59"/>
      <c r="E56" s="58" t="str">
        <f>IF(B56="","",IF(D56="","Zielertrag auswählen!",IF(D56="Traubenertrag:","Zielertrag auswählen!",INDEX('N-Grundbedarf'!C:C,MATCH(D56,'N-Grundbedarf'!A:A,0)))))</f>
        <v/>
      </c>
      <c r="F56" s="58" t="str">
        <f t="shared" si="0"/>
        <v/>
      </c>
      <c r="G56" s="59"/>
      <c r="H56" s="58" t="str">
        <f t="shared" si="1"/>
        <v/>
      </c>
      <c r="I56" s="59"/>
      <c r="J56" s="86"/>
      <c r="K56" s="89"/>
      <c r="L56" s="90"/>
      <c r="M56" s="88" t="str">
        <f>IF(B56="","",IF(OR(I56="",K56="",AND(I56="",K56="")),"Begrünung überprüfen!",IF(OR(J56="",L56="",AND(J56="",L56="")),"Leguminosenanteil überprüfen!",IF(AND(AND(I56="keine Begrünung",J56=0),AND(K56="keine Begrünung",L56=0)),0,IF(OR(AND(I56="",J56&gt;0),AND(K56="",L56&gt;0)),"Begrünung überprüfen!",IF(OR(AND(I56="keine Begrünung",J56&gt;0),AND(K56="keine Begrünung",L56&gt;0)),"Leguminosenanteil überprüfen!",IF(OR(AND(I56="Begrünung ohne Leguminosen",J56&gt;0),AND(K56="Begrünung ohne Leguminosen",L56&gt;0)),"Leguminosenanteil überprüfen!",IF(OR(AND(I56="Begrünung mit Leguminosen",J56&lt;=0),AND(K56="Begrünung mit Leguminosen",L56&lt;=0)),"Leguminosenanteil überprüfen!",IF(OR(I56="Begrünung ohne Leguminosen",K56="Begrünung ohne Leguminosen",I56="Begrünung mit Leguminosen",K56="Begrünung mit Leguminosen"),SUM(INDEX(Begrünung!C:C,MATCH(J56,Begrünung!A:A,0)),INDEX(Begrünung!C:C,MATCH(L56,Begrünung!A:A,0)),0))))))))))</f>
        <v/>
      </c>
      <c r="N56" s="59"/>
      <c r="O56" s="59"/>
      <c r="P56" s="58" t="str">
        <f t="shared" si="2"/>
        <v/>
      </c>
      <c r="Q56" s="59"/>
      <c r="R56" s="89"/>
      <c r="S56" s="58" t="str">
        <f>IF(B56="","",IF(OR(M56="Begrünung überprüfen!",M56="Leguminosenanteil überprüfen!"),"Begrünung überprüfen!",IF(OR(R56="",Q56="",AND(R56="",Q56="")),"Bodenbearbeitung auswählen!",IF(AND(L56&lt;50,R56="Walzen/Mulchen mit Leguminosen ab 50 %"),"Leguminosenanteil oder Bodenbearbeitung überprüfen!",IF(AND(L56&gt;=50,R56="Walzen/Mulchen/Mähen"),"Leguminosenanteil oder Bodenbearbeitung überprüfen!",IF(AND(L56&gt;=50,R56="Umbruch mit Leguminosen &lt; 50 %"),"Leguminosenanteil oder Bodenbearbeitung überprüfen!",IF(AND(L56&lt;50,R56="Umbruch mit Leguminosen ab 50 %"),"Leguminosenanteil oder Bodenbearbeitung überprüfen!",IF(AND(J56&lt;50,Q56="Walzen/Mulchen mit Leguminosen ab 50 %"),"Leguminosenanteil oder Bodenbearbeitung überprüfen!",IF(AND(J56&gt;=50,Q56="Walzen/Mulchen/Mähen"),"Leguminosenanteil oder Bodenbearbeitung überprüfen!",IF(AND(J56&gt;=50,Q56="Umbruch mit Leguminosen &lt; 50 %"),"Leguminosenanteil oder Bodenbearbeitung überprüfen!",IF(AND(J56&lt;50,Q56="Umbruch mit Leguminosen ab 50 %"),"Leguminosenanteil oder Bodenbearbeitung überprüfen!",SUM(INDEX(Bodenbearbeitung!B:B,MATCH(Q56,Bodenbearbeitung!A:A,0)),INDEX(Bodenbearbeitung!B:B,MATCH(R56,Bodenbearbeitung!A:A,0))))))))))))))</f>
        <v/>
      </c>
      <c r="T56" s="109" t="str">
        <f t="shared" si="3"/>
        <v/>
      </c>
    </row>
    <row r="57" spans="1:20" x14ac:dyDescent="0.25">
      <c r="A57" s="108">
        <v>51</v>
      </c>
      <c r="B57" s="58" t="str">
        <f>IF(Flächenverzeichnis!A62="","",Flächenverzeichnis!A62)</f>
        <v/>
      </c>
      <c r="C57" s="88" t="str">
        <f>IF(B57="","",INDEX(Flächenverzeichnis!E:E,MATCH('Nmin-Methode'!B57,Flächenverzeichnis!A:A,0)))</f>
        <v/>
      </c>
      <c r="D57" s="59"/>
      <c r="E57" s="58" t="str">
        <f>IF(B57="","",IF(D57="","Zielertrag auswählen!",IF(D57="Traubenertrag:","Zielertrag auswählen!",INDEX('N-Grundbedarf'!C:C,MATCH(D57,'N-Grundbedarf'!A:A,0)))))</f>
        <v/>
      </c>
      <c r="F57" s="58" t="str">
        <f t="shared" si="0"/>
        <v/>
      </c>
      <c r="G57" s="59"/>
      <c r="H57" s="58" t="str">
        <f t="shared" si="1"/>
        <v/>
      </c>
      <c r="I57" s="59"/>
      <c r="J57" s="86"/>
      <c r="K57" s="89"/>
      <c r="L57" s="90"/>
      <c r="M57" s="88" t="str">
        <f>IF(B57="","",IF(OR(I57="",K57="",AND(I57="",K57="")),"Begrünung überprüfen!",IF(OR(J57="",L57="",AND(J57="",L57="")),"Leguminosenanteil überprüfen!",IF(AND(AND(I57="keine Begrünung",J57=0),AND(K57="keine Begrünung",L57=0)),0,IF(OR(AND(I57="",J57&gt;0),AND(K57="",L57&gt;0)),"Begrünung überprüfen!",IF(OR(AND(I57="keine Begrünung",J57&gt;0),AND(K57="keine Begrünung",L57&gt;0)),"Leguminosenanteil überprüfen!",IF(OR(AND(I57="Begrünung ohne Leguminosen",J57&gt;0),AND(K57="Begrünung ohne Leguminosen",L57&gt;0)),"Leguminosenanteil überprüfen!",IF(OR(AND(I57="Begrünung mit Leguminosen",J57&lt;=0),AND(K57="Begrünung mit Leguminosen",L57&lt;=0)),"Leguminosenanteil überprüfen!",IF(OR(I57="Begrünung ohne Leguminosen",K57="Begrünung ohne Leguminosen",I57="Begrünung mit Leguminosen",K57="Begrünung mit Leguminosen"),SUM(INDEX(Begrünung!C:C,MATCH(J57,Begrünung!A:A,0)),INDEX(Begrünung!C:C,MATCH(L57,Begrünung!A:A,0)),0))))))))))</f>
        <v/>
      </c>
      <c r="N57" s="59"/>
      <c r="O57" s="59"/>
      <c r="P57" s="58" t="str">
        <f t="shared" si="2"/>
        <v/>
      </c>
      <c r="Q57" s="59"/>
      <c r="R57" s="89"/>
      <c r="S57" s="58" t="str">
        <f>IF(B57="","",IF(OR(M57="Begrünung überprüfen!",M57="Leguminosenanteil überprüfen!"),"Begrünung überprüfen!",IF(OR(R57="",Q57="",AND(R57="",Q57="")),"Bodenbearbeitung auswählen!",IF(AND(L57&lt;50,R57="Walzen/Mulchen mit Leguminosen ab 50 %"),"Leguminosenanteil oder Bodenbearbeitung überprüfen!",IF(AND(L57&gt;=50,R57="Walzen/Mulchen/Mähen"),"Leguminosenanteil oder Bodenbearbeitung überprüfen!",IF(AND(L57&gt;=50,R57="Umbruch mit Leguminosen &lt; 50 %"),"Leguminosenanteil oder Bodenbearbeitung überprüfen!",IF(AND(L57&lt;50,R57="Umbruch mit Leguminosen ab 50 %"),"Leguminosenanteil oder Bodenbearbeitung überprüfen!",IF(AND(J57&lt;50,Q57="Walzen/Mulchen mit Leguminosen ab 50 %"),"Leguminosenanteil oder Bodenbearbeitung überprüfen!",IF(AND(J57&gt;=50,Q57="Walzen/Mulchen/Mähen"),"Leguminosenanteil oder Bodenbearbeitung überprüfen!",IF(AND(J57&gt;=50,Q57="Umbruch mit Leguminosen &lt; 50 %"),"Leguminosenanteil oder Bodenbearbeitung überprüfen!",IF(AND(J57&lt;50,Q57="Umbruch mit Leguminosen ab 50 %"),"Leguminosenanteil oder Bodenbearbeitung überprüfen!",SUM(INDEX(Bodenbearbeitung!B:B,MATCH(Q57,Bodenbearbeitung!A:A,0)),INDEX(Bodenbearbeitung!B:B,MATCH(R57,Bodenbearbeitung!A:A,0))))))))))))))</f>
        <v/>
      </c>
      <c r="T57" s="109" t="str">
        <f t="shared" si="3"/>
        <v/>
      </c>
    </row>
    <row r="58" spans="1:20" x14ac:dyDescent="0.25">
      <c r="A58" s="108">
        <v>52</v>
      </c>
      <c r="B58" s="58" t="str">
        <f>IF(Flächenverzeichnis!A63="","",Flächenverzeichnis!A63)</f>
        <v/>
      </c>
      <c r="C58" s="88" t="str">
        <f>IF(B58="","",INDEX(Flächenverzeichnis!E:E,MATCH('Nmin-Methode'!B58,Flächenverzeichnis!A:A,0)))</f>
        <v/>
      </c>
      <c r="D58" s="59"/>
      <c r="E58" s="58" t="str">
        <f>IF(B58="","",IF(D58="","Zielertrag auswählen!",IF(D58="Traubenertrag:","Zielertrag auswählen!",INDEX('N-Grundbedarf'!C:C,MATCH(D58,'N-Grundbedarf'!A:A,0)))))</f>
        <v/>
      </c>
      <c r="F58" s="58" t="str">
        <f t="shared" si="0"/>
        <v/>
      </c>
      <c r="G58" s="59"/>
      <c r="H58" s="58" t="str">
        <f t="shared" si="1"/>
        <v/>
      </c>
      <c r="I58" s="59"/>
      <c r="J58" s="86"/>
      <c r="K58" s="89"/>
      <c r="L58" s="90"/>
      <c r="M58" s="88" t="str">
        <f>IF(B58="","",IF(OR(I58="",K58="",AND(I58="",K58="")),"Begrünung überprüfen!",IF(OR(J58="",L58="",AND(J58="",L58="")),"Leguminosenanteil überprüfen!",IF(AND(AND(I58="keine Begrünung",J58=0),AND(K58="keine Begrünung",L58=0)),0,IF(OR(AND(I58="",J58&gt;0),AND(K58="",L58&gt;0)),"Begrünung überprüfen!",IF(OR(AND(I58="keine Begrünung",J58&gt;0),AND(K58="keine Begrünung",L58&gt;0)),"Leguminosenanteil überprüfen!",IF(OR(AND(I58="Begrünung ohne Leguminosen",J58&gt;0),AND(K58="Begrünung ohne Leguminosen",L58&gt;0)),"Leguminosenanteil überprüfen!",IF(OR(AND(I58="Begrünung mit Leguminosen",J58&lt;=0),AND(K58="Begrünung mit Leguminosen",L58&lt;=0)),"Leguminosenanteil überprüfen!",IF(OR(I58="Begrünung ohne Leguminosen",K58="Begrünung ohne Leguminosen",I58="Begrünung mit Leguminosen",K58="Begrünung mit Leguminosen"),SUM(INDEX(Begrünung!C:C,MATCH(J58,Begrünung!A:A,0)),INDEX(Begrünung!C:C,MATCH(L58,Begrünung!A:A,0)),0))))))))))</f>
        <v/>
      </c>
      <c r="N58" s="59"/>
      <c r="O58" s="59"/>
      <c r="P58" s="58" t="str">
        <f t="shared" si="2"/>
        <v/>
      </c>
      <c r="Q58" s="59"/>
      <c r="R58" s="89"/>
      <c r="S58" s="58" t="str">
        <f>IF(B58="","",IF(OR(M58="Begrünung überprüfen!",M58="Leguminosenanteil überprüfen!"),"Begrünung überprüfen!",IF(OR(R58="",Q58="",AND(R58="",Q58="")),"Bodenbearbeitung auswählen!",IF(AND(L58&lt;50,R58="Walzen/Mulchen mit Leguminosen ab 50 %"),"Leguminosenanteil oder Bodenbearbeitung überprüfen!",IF(AND(L58&gt;=50,R58="Walzen/Mulchen/Mähen"),"Leguminosenanteil oder Bodenbearbeitung überprüfen!",IF(AND(L58&gt;=50,R58="Umbruch mit Leguminosen &lt; 50 %"),"Leguminosenanteil oder Bodenbearbeitung überprüfen!",IF(AND(L58&lt;50,R58="Umbruch mit Leguminosen ab 50 %"),"Leguminosenanteil oder Bodenbearbeitung überprüfen!",IF(AND(J58&lt;50,Q58="Walzen/Mulchen mit Leguminosen ab 50 %"),"Leguminosenanteil oder Bodenbearbeitung überprüfen!",IF(AND(J58&gt;=50,Q58="Walzen/Mulchen/Mähen"),"Leguminosenanteil oder Bodenbearbeitung überprüfen!",IF(AND(J58&gt;=50,Q58="Umbruch mit Leguminosen &lt; 50 %"),"Leguminosenanteil oder Bodenbearbeitung überprüfen!",IF(AND(J58&lt;50,Q58="Umbruch mit Leguminosen ab 50 %"),"Leguminosenanteil oder Bodenbearbeitung überprüfen!",SUM(INDEX(Bodenbearbeitung!B:B,MATCH(Q58,Bodenbearbeitung!A:A,0)),INDEX(Bodenbearbeitung!B:B,MATCH(R58,Bodenbearbeitung!A:A,0))))))))))))))</f>
        <v/>
      </c>
      <c r="T58" s="109" t="str">
        <f t="shared" si="3"/>
        <v/>
      </c>
    </row>
    <row r="59" spans="1:20" x14ac:dyDescent="0.25">
      <c r="A59" s="108">
        <v>53</v>
      </c>
      <c r="B59" s="58" t="str">
        <f>IF(Flächenverzeichnis!A64="","",Flächenverzeichnis!A64)</f>
        <v/>
      </c>
      <c r="C59" s="88" t="str">
        <f>IF(B59="","",INDEX(Flächenverzeichnis!E:E,MATCH('Nmin-Methode'!B59,Flächenverzeichnis!A:A,0)))</f>
        <v/>
      </c>
      <c r="D59" s="59"/>
      <c r="E59" s="58" t="str">
        <f>IF(B59="","",IF(D59="","Zielertrag auswählen!",IF(D59="Traubenertrag:","Zielertrag auswählen!",INDEX('N-Grundbedarf'!C:C,MATCH(D59,'N-Grundbedarf'!A:A,0)))))</f>
        <v/>
      </c>
      <c r="F59" s="58" t="str">
        <f t="shared" si="0"/>
        <v/>
      </c>
      <c r="G59" s="59"/>
      <c r="H59" s="58" t="str">
        <f t="shared" si="1"/>
        <v/>
      </c>
      <c r="I59" s="59"/>
      <c r="J59" s="86"/>
      <c r="K59" s="89"/>
      <c r="L59" s="90"/>
      <c r="M59" s="88" t="str">
        <f>IF(B59="","",IF(OR(I59="",K59="",AND(I59="",K59="")),"Begrünung überprüfen!",IF(OR(J59="",L59="",AND(J59="",L59="")),"Leguminosenanteil überprüfen!",IF(AND(AND(I59="keine Begrünung",J59=0),AND(K59="keine Begrünung",L59=0)),0,IF(OR(AND(I59="",J59&gt;0),AND(K59="",L59&gt;0)),"Begrünung überprüfen!",IF(OR(AND(I59="keine Begrünung",J59&gt;0),AND(K59="keine Begrünung",L59&gt;0)),"Leguminosenanteil überprüfen!",IF(OR(AND(I59="Begrünung ohne Leguminosen",J59&gt;0),AND(K59="Begrünung ohne Leguminosen",L59&gt;0)),"Leguminosenanteil überprüfen!",IF(OR(AND(I59="Begrünung mit Leguminosen",J59&lt;=0),AND(K59="Begrünung mit Leguminosen",L59&lt;=0)),"Leguminosenanteil überprüfen!",IF(OR(I59="Begrünung ohne Leguminosen",K59="Begrünung ohne Leguminosen",I59="Begrünung mit Leguminosen",K59="Begrünung mit Leguminosen"),SUM(INDEX(Begrünung!C:C,MATCH(J59,Begrünung!A:A,0)),INDEX(Begrünung!C:C,MATCH(L59,Begrünung!A:A,0)),0))))))))))</f>
        <v/>
      </c>
      <c r="N59" s="59"/>
      <c r="O59" s="59"/>
      <c r="P59" s="58" t="str">
        <f t="shared" si="2"/>
        <v/>
      </c>
      <c r="Q59" s="59"/>
      <c r="R59" s="89"/>
      <c r="S59" s="58" t="str">
        <f>IF(B59="","",IF(OR(M59="Begrünung überprüfen!",M59="Leguminosenanteil überprüfen!"),"Begrünung überprüfen!",IF(OR(R59="",Q59="",AND(R59="",Q59="")),"Bodenbearbeitung auswählen!",IF(AND(L59&lt;50,R59="Walzen/Mulchen mit Leguminosen ab 50 %"),"Leguminosenanteil oder Bodenbearbeitung überprüfen!",IF(AND(L59&gt;=50,R59="Walzen/Mulchen/Mähen"),"Leguminosenanteil oder Bodenbearbeitung überprüfen!",IF(AND(L59&gt;=50,R59="Umbruch mit Leguminosen &lt; 50 %"),"Leguminosenanteil oder Bodenbearbeitung überprüfen!",IF(AND(L59&lt;50,R59="Umbruch mit Leguminosen ab 50 %"),"Leguminosenanteil oder Bodenbearbeitung überprüfen!",IF(AND(J59&lt;50,Q59="Walzen/Mulchen mit Leguminosen ab 50 %"),"Leguminosenanteil oder Bodenbearbeitung überprüfen!",IF(AND(J59&gt;=50,Q59="Walzen/Mulchen/Mähen"),"Leguminosenanteil oder Bodenbearbeitung überprüfen!",IF(AND(J59&gt;=50,Q59="Umbruch mit Leguminosen &lt; 50 %"),"Leguminosenanteil oder Bodenbearbeitung überprüfen!",IF(AND(J59&lt;50,Q59="Umbruch mit Leguminosen ab 50 %"),"Leguminosenanteil oder Bodenbearbeitung überprüfen!",SUM(INDEX(Bodenbearbeitung!B:B,MATCH(Q59,Bodenbearbeitung!A:A,0)),INDEX(Bodenbearbeitung!B:B,MATCH(R59,Bodenbearbeitung!A:A,0))))))))))))))</f>
        <v/>
      </c>
      <c r="T59" s="109" t="str">
        <f t="shared" si="3"/>
        <v/>
      </c>
    </row>
    <row r="60" spans="1:20" x14ac:dyDescent="0.25">
      <c r="A60" s="108">
        <v>54</v>
      </c>
      <c r="B60" s="58" t="str">
        <f>IF(Flächenverzeichnis!A65="","",Flächenverzeichnis!A65)</f>
        <v/>
      </c>
      <c r="C60" s="88" t="str">
        <f>IF(B60="","",INDEX(Flächenverzeichnis!E:E,MATCH('Nmin-Methode'!B60,Flächenverzeichnis!A:A,0)))</f>
        <v/>
      </c>
      <c r="D60" s="59"/>
      <c r="E60" s="58" t="str">
        <f>IF(B60="","",IF(D60="","Zielertrag auswählen!",IF(D60="Traubenertrag:","Zielertrag auswählen!",INDEX('N-Grundbedarf'!C:C,MATCH(D60,'N-Grundbedarf'!A:A,0)))))</f>
        <v/>
      </c>
      <c r="F60" s="58" t="str">
        <f t="shared" si="0"/>
        <v/>
      </c>
      <c r="G60" s="59"/>
      <c r="H60" s="58" t="str">
        <f t="shared" si="1"/>
        <v/>
      </c>
      <c r="I60" s="59"/>
      <c r="J60" s="86"/>
      <c r="K60" s="89"/>
      <c r="L60" s="90"/>
      <c r="M60" s="88" t="str">
        <f>IF(B60="","",IF(OR(I60="",K60="",AND(I60="",K60="")),"Begrünung überprüfen!",IF(OR(J60="",L60="",AND(J60="",L60="")),"Leguminosenanteil überprüfen!",IF(AND(AND(I60="keine Begrünung",J60=0),AND(K60="keine Begrünung",L60=0)),0,IF(OR(AND(I60="",J60&gt;0),AND(K60="",L60&gt;0)),"Begrünung überprüfen!",IF(OR(AND(I60="keine Begrünung",J60&gt;0),AND(K60="keine Begrünung",L60&gt;0)),"Leguminosenanteil überprüfen!",IF(OR(AND(I60="Begrünung ohne Leguminosen",J60&gt;0),AND(K60="Begrünung ohne Leguminosen",L60&gt;0)),"Leguminosenanteil überprüfen!",IF(OR(AND(I60="Begrünung mit Leguminosen",J60&lt;=0),AND(K60="Begrünung mit Leguminosen",L60&lt;=0)),"Leguminosenanteil überprüfen!",IF(OR(I60="Begrünung ohne Leguminosen",K60="Begrünung ohne Leguminosen",I60="Begrünung mit Leguminosen",K60="Begrünung mit Leguminosen"),SUM(INDEX(Begrünung!C:C,MATCH(J60,Begrünung!A:A,0)),INDEX(Begrünung!C:C,MATCH(L60,Begrünung!A:A,0)),0))))))))))</f>
        <v/>
      </c>
      <c r="N60" s="59"/>
      <c r="O60" s="59"/>
      <c r="P60" s="58" t="str">
        <f t="shared" si="2"/>
        <v/>
      </c>
      <c r="Q60" s="59"/>
      <c r="R60" s="89"/>
      <c r="S60" s="58" t="str">
        <f>IF(B60="","",IF(OR(M60="Begrünung überprüfen!",M60="Leguminosenanteil überprüfen!"),"Begrünung überprüfen!",IF(OR(R60="",Q60="",AND(R60="",Q60="")),"Bodenbearbeitung auswählen!",IF(AND(L60&lt;50,R60="Walzen/Mulchen mit Leguminosen ab 50 %"),"Leguminosenanteil oder Bodenbearbeitung überprüfen!",IF(AND(L60&gt;=50,R60="Walzen/Mulchen/Mähen"),"Leguminosenanteil oder Bodenbearbeitung überprüfen!",IF(AND(L60&gt;=50,R60="Umbruch mit Leguminosen &lt; 50 %"),"Leguminosenanteil oder Bodenbearbeitung überprüfen!",IF(AND(L60&lt;50,R60="Umbruch mit Leguminosen ab 50 %"),"Leguminosenanteil oder Bodenbearbeitung überprüfen!",IF(AND(J60&lt;50,Q60="Walzen/Mulchen mit Leguminosen ab 50 %"),"Leguminosenanteil oder Bodenbearbeitung überprüfen!",IF(AND(J60&gt;=50,Q60="Walzen/Mulchen/Mähen"),"Leguminosenanteil oder Bodenbearbeitung überprüfen!",IF(AND(J60&gt;=50,Q60="Umbruch mit Leguminosen &lt; 50 %"),"Leguminosenanteil oder Bodenbearbeitung überprüfen!",IF(AND(J60&lt;50,Q60="Umbruch mit Leguminosen ab 50 %"),"Leguminosenanteil oder Bodenbearbeitung überprüfen!",SUM(INDEX(Bodenbearbeitung!B:B,MATCH(Q60,Bodenbearbeitung!A:A,0)),INDEX(Bodenbearbeitung!B:B,MATCH(R60,Bodenbearbeitung!A:A,0))))))))))))))</f>
        <v/>
      </c>
      <c r="T60" s="109" t="str">
        <f t="shared" si="3"/>
        <v/>
      </c>
    </row>
    <row r="61" spans="1:20" x14ac:dyDescent="0.25">
      <c r="A61" s="108">
        <v>55</v>
      </c>
      <c r="B61" s="58" t="str">
        <f>IF(Flächenverzeichnis!A66="","",Flächenverzeichnis!A66)</f>
        <v/>
      </c>
      <c r="C61" s="88" t="str">
        <f>IF(B61="","",INDEX(Flächenverzeichnis!E:E,MATCH('Nmin-Methode'!B61,Flächenverzeichnis!A:A,0)))</f>
        <v/>
      </c>
      <c r="D61" s="59"/>
      <c r="E61" s="58" t="str">
        <f>IF(B61="","",IF(D61="","Zielertrag auswählen!",IF(D61="Traubenertrag:","Zielertrag auswählen!",INDEX('N-Grundbedarf'!C:C,MATCH(D61,'N-Grundbedarf'!A:A,0)))))</f>
        <v/>
      </c>
      <c r="F61" s="58" t="str">
        <f t="shared" si="0"/>
        <v/>
      </c>
      <c r="G61" s="59"/>
      <c r="H61" s="58" t="str">
        <f t="shared" si="1"/>
        <v/>
      </c>
      <c r="I61" s="59"/>
      <c r="J61" s="86"/>
      <c r="K61" s="89"/>
      <c r="L61" s="90"/>
      <c r="M61" s="88" t="str">
        <f>IF(B61="","",IF(OR(I61="",K61="",AND(I61="",K61="")),"Begrünung überprüfen!",IF(OR(J61="",L61="",AND(J61="",L61="")),"Leguminosenanteil überprüfen!",IF(AND(AND(I61="keine Begrünung",J61=0),AND(K61="keine Begrünung",L61=0)),0,IF(OR(AND(I61="",J61&gt;0),AND(K61="",L61&gt;0)),"Begrünung überprüfen!",IF(OR(AND(I61="keine Begrünung",J61&gt;0),AND(K61="keine Begrünung",L61&gt;0)),"Leguminosenanteil überprüfen!",IF(OR(AND(I61="Begrünung ohne Leguminosen",J61&gt;0),AND(K61="Begrünung ohne Leguminosen",L61&gt;0)),"Leguminosenanteil überprüfen!",IF(OR(AND(I61="Begrünung mit Leguminosen",J61&lt;=0),AND(K61="Begrünung mit Leguminosen",L61&lt;=0)),"Leguminosenanteil überprüfen!",IF(OR(I61="Begrünung ohne Leguminosen",K61="Begrünung ohne Leguminosen",I61="Begrünung mit Leguminosen",K61="Begrünung mit Leguminosen"),SUM(INDEX(Begrünung!C:C,MATCH(J61,Begrünung!A:A,0)),INDEX(Begrünung!C:C,MATCH(L61,Begrünung!A:A,0)),0))))))))))</f>
        <v/>
      </c>
      <c r="N61" s="59"/>
      <c r="O61" s="59"/>
      <c r="P61" s="58" t="str">
        <f t="shared" si="2"/>
        <v/>
      </c>
      <c r="Q61" s="59"/>
      <c r="R61" s="89"/>
      <c r="S61" s="58" t="str">
        <f>IF(B61="","",IF(OR(M61="Begrünung überprüfen!",M61="Leguminosenanteil überprüfen!"),"Begrünung überprüfen!",IF(OR(R61="",Q61="",AND(R61="",Q61="")),"Bodenbearbeitung auswählen!",IF(AND(L61&lt;50,R61="Walzen/Mulchen mit Leguminosen ab 50 %"),"Leguminosenanteil oder Bodenbearbeitung überprüfen!",IF(AND(L61&gt;=50,R61="Walzen/Mulchen/Mähen"),"Leguminosenanteil oder Bodenbearbeitung überprüfen!",IF(AND(L61&gt;=50,R61="Umbruch mit Leguminosen &lt; 50 %"),"Leguminosenanteil oder Bodenbearbeitung überprüfen!",IF(AND(L61&lt;50,R61="Umbruch mit Leguminosen ab 50 %"),"Leguminosenanteil oder Bodenbearbeitung überprüfen!",IF(AND(J61&lt;50,Q61="Walzen/Mulchen mit Leguminosen ab 50 %"),"Leguminosenanteil oder Bodenbearbeitung überprüfen!",IF(AND(J61&gt;=50,Q61="Walzen/Mulchen/Mähen"),"Leguminosenanteil oder Bodenbearbeitung überprüfen!",IF(AND(J61&gt;=50,Q61="Umbruch mit Leguminosen &lt; 50 %"),"Leguminosenanteil oder Bodenbearbeitung überprüfen!",IF(AND(J61&lt;50,Q61="Umbruch mit Leguminosen ab 50 %"),"Leguminosenanteil oder Bodenbearbeitung überprüfen!",SUM(INDEX(Bodenbearbeitung!B:B,MATCH(Q61,Bodenbearbeitung!A:A,0)),INDEX(Bodenbearbeitung!B:B,MATCH(R61,Bodenbearbeitung!A:A,0))))))))))))))</f>
        <v/>
      </c>
      <c r="T61" s="109" t="str">
        <f t="shared" si="3"/>
        <v/>
      </c>
    </row>
    <row r="62" spans="1:20" x14ac:dyDescent="0.25">
      <c r="A62" s="108">
        <v>56</v>
      </c>
      <c r="B62" s="58" t="str">
        <f>IF(Flächenverzeichnis!A67="","",Flächenverzeichnis!A67)</f>
        <v/>
      </c>
      <c r="C62" s="88" t="str">
        <f>IF(B62="","",INDEX(Flächenverzeichnis!E:E,MATCH('Nmin-Methode'!B62,Flächenverzeichnis!A:A,0)))</f>
        <v/>
      </c>
      <c r="D62" s="59"/>
      <c r="E62" s="58" t="str">
        <f>IF(B62="","",IF(D62="","Zielertrag auswählen!",IF(D62="Traubenertrag:","Zielertrag auswählen!",INDEX('N-Grundbedarf'!C:C,MATCH(D62,'N-Grundbedarf'!A:A,0)))))</f>
        <v/>
      </c>
      <c r="F62" s="58" t="str">
        <f t="shared" si="0"/>
        <v/>
      </c>
      <c r="G62" s="59"/>
      <c r="H62" s="58" t="str">
        <f t="shared" si="1"/>
        <v/>
      </c>
      <c r="I62" s="59"/>
      <c r="J62" s="86"/>
      <c r="K62" s="89"/>
      <c r="L62" s="90"/>
      <c r="M62" s="88" t="str">
        <f>IF(B62="","",IF(OR(I62="",K62="",AND(I62="",K62="")),"Begrünung überprüfen!",IF(OR(J62="",L62="",AND(J62="",L62="")),"Leguminosenanteil überprüfen!",IF(AND(AND(I62="keine Begrünung",J62=0),AND(K62="keine Begrünung",L62=0)),0,IF(OR(AND(I62="",J62&gt;0),AND(K62="",L62&gt;0)),"Begrünung überprüfen!",IF(OR(AND(I62="keine Begrünung",J62&gt;0),AND(K62="keine Begrünung",L62&gt;0)),"Leguminosenanteil überprüfen!",IF(OR(AND(I62="Begrünung ohne Leguminosen",J62&gt;0),AND(K62="Begrünung ohne Leguminosen",L62&gt;0)),"Leguminosenanteil überprüfen!",IF(OR(AND(I62="Begrünung mit Leguminosen",J62&lt;=0),AND(K62="Begrünung mit Leguminosen",L62&lt;=0)),"Leguminosenanteil überprüfen!",IF(OR(I62="Begrünung ohne Leguminosen",K62="Begrünung ohne Leguminosen",I62="Begrünung mit Leguminosen",K62="Begrünung mit Leguminosen"),SUM(INDEX(Begrünung!C:C,MATCH(J62,Begrünung!A:A,0)),INDEX(Begrünung!C:C,MATCH(L62,Begrünung!A:A,0)),0))))))))))</f>
        <v/>
      </c>
      <c r="N62" s="59"/>
      <c r="O62" s="59"/>
      <c r="P62" s="58" t="str">
        <f t="shared" si="2"/>
        <v/>
      </c>
      <c r="Q62" s="59"/>
      <c r="R62" s="89"/>
      <c r="S62" s="58" t="str">
        <f>IF(B62="","",IF(OR(M62="Begrünung überprüfen!",M62="Leguminosenanteil überprüfen!"),"Begrünung überprüfen!",IF(OR(R62="",Q62="",AND(R62="",Q62="")),"Bodenbearbeitung auswählen!",IF(AND(L62&lt;50,R62="Walzen/Mulchen mit Leguminosen ab 50 %"),"Leguminosenanteil oder Bodenbearbeitung überprüfen!",IF(AND(L62&gt;=50,R62="Walzen/Mulchen/Mähen"),"Leguminosenanteil oder Bodenbearbeitung überprüfen!",IF(AND(L62&gt;=50,R62="Umbruch mit Leguminosen &lt; 50 %"),"Leguminosenanteil oder Bodenbearbeitung überprüfen!",IF(AND(L62&lt;50,R62="Umbruch mit Leguminosen ab 50 %"),"Leguminosenanteil oder Bodenbearbeitung überprüfen!",IF(AND(J62&lt;50,Q62="Walzen/Mulchen mit Leguminosen ab 50 %"),"Leguminosenanteil oder Bodenbearbeitung überprüfen!",IF(AND(J62&gt;=50,Q62="Walzen/Mulchen/Mähen"),"Leguminosenanteil oder Bodenbearbeitung überprüfen!",IF(AND(J62&gt;=50,Q62="Umbruch mit Leguminosen &lt; 50 %"),"Leguminosenanteil oder Bodenbearbeitung überprüfen!",IF(AND(J62&lt;50,Q62="Umbruch mit Leguminosen ab 50 %"),"Leguminosenanteil oder Bodenbearbeitung überprüfen!",SUM(INDEX(Bodenbearbeitung!B:B,MATCH(Q62,Bodenbearbeitung!A:A,0)),INDEX(Bodenbearbeitung!B:B,MATCH(R62,Bodenbearbeitung!A:A,0))))))))))))))</f>
        <v/>
      </c>
      <c r="T62" s="109" t="str">
        <f t="shared" si="3"/>
        <v/>
      </c>
    </row>
    <row r="63" spans="1:20" x14ac:dyDescent="0.25">
      <c r="A63" s="108">
        <v>57</v>
      </c>
      <c r="B63" s="58" t="str">
        <f>IF(Flächenverzeichnis!A68="","",Flächenverzeichnis!A68)</f>
        <v/>
      </c>
      <c r="C63" s="88" t="str">
        <f>IF(B63="","",INDEX(Flächenverzeichnis!E:E,MATCH('Nmin-Methode'!B63,Flächenverzeichnis!A:A,0)))</f>
        <v/>
      </c>
      <c r="D63" s="59"/>
      <c r="E63" s="58" t="str">
        <f>IF(B63="","",IF(D63="","Zielertrag auswählen!",IF(D63="Traubenertrag:","Zielertrag auswählen!",INDEX('N-Grundbedarf'!C:C,MATCH(D63,'N-Grundbedarf'!A:A,0)))))</f>
        <v/>
      </c>
      <c r="F63" s="58" t="str">
        <f t="shared" si="0"/>
        <v/>
      </c>
      <c r="G63" s="59"/>
      <c r="H63" s="58" t="str">
        <f t="shared" si="1"/>
        <v/>
      </c>
      <c r="I63" s="59"/>
      <c r="J63" s="86"/>
      <c r="K63" s="89"/>
      <c r="L63" s="90"/>
      <c r="M63" s="88" t="str">
        <f>IF(B63="","",IF(OR(I63="",K63="",AND(I63="",K63="")),"Begrünung überprüfen!",IF(OR(J63="",L63="",AND(J63="",L63="")),"Leguminosenanteil überprüfen!",IF(AND(AND(I63="keine Begrünung",J63=0),AND(K63="keine Begrünung",L63=0)),0,IF(OR(AND(I63="",J63&gt;0),AND(K63="",L63&gt;0)),"Begrünung überprüfen!",IF(OR(AND(I63="keine Begrünung",J63&gt;0),AND(K63="keine Begrünung",L63&gt;0)),"Leguminosenanteil überprüfen!",IF(OR(AND(I63="Begrünung ohne Leguminosen",J63&gt;0),AND(K63="Begrünung ohne Leguminosen",L63&gt;0)),"Leguminosenanteil überprüfen!",IF(OR(AND(I63="Begrünung mit Leguminosen",J63&lt;=0),AND(K63="Begrünung mit Leguminosen",L63&lt;=0)),"Leguminosenanteil überprüfen!",IF(OR(I63="Begrünung ohne Leguminosen",K63="Begrünung ohne Leguminosen",I63="Begrünung mit Leguminosen",K63="Begrünung mit Leguminosen"),SUM(INDEX(Begrünung!C:C,MATCH(J63,Begrünung!A:A,0)),INDEX(Begrünung!C:C,MATCH(L63,Begrünung!A:A,0)),0))))))))))</f>
        <v/>
      </c>
      <c r="N63" s="59"/>
      <c r="O63" s="59"/>
      <c r="P63" s="58" t="str">
        <f t="shared" si="2"/>
        <v/>
      </c>
      <c r="Q63" s="59"/>
      <c r="R63" s="89"/>
      <c r="S63" s="58" t="str">
        <f>IF(B63="","",IF(OR(M63="Begrünung überprüfen!",M63="Leguminosenanteil überprüfen!"),"Begrünung überprüfen!",IF(OR(R63="",Q63="",AND(R63="",Q63="")),"Bodenbearbeitung auswählen!",IF(AND(L63&lt;50,R63="Walzen/Mulchen mit Leguminosen ab 50 %"),"Leguminosenanteil oder Bodenbearbeitung überprüfen!",IF(AND(L63&gt;=50,R63="Walzen/Mulchen/Mähen"),"Leguminosenanteil oder Bodenbearbeitung überprüfen!",IF(AND(L63&gt;=50,R63="Umbruch mit Leguminosen &lt; 50 %"),"Leguminosenanteil oder Bodenbearbeitung überprüfen!",IF(AND(L63&lt;50,R63="Umbruch mit Leguminosen ab 50 %"),"Leguminosenanteil oder Bodenbearbeitung überprüfen!",IF(AND(J63&lt;50,Q63="Walzen/Mulchen mit Leguminosen ab 50 %"),"Leguminosenanteil oder Bodenbearbeitung überprüfen!",IF(AND(J63&gt;=50,Q63="Walzen/Mulchen/Mähen"),"Leguminosenanteil oder Bodenbearbeitung überprüfen!",IF(AND(J63&gt;=50,Q63="Umbruch mit Leguminosen &lt; 50 %"),"Leguminosenanteil oder Bodenbearbeitung überprüfen!",IF(AND(J63&lt;50,Q63="Umbruch mit Leguminosen ab 50 %"),"Leguminosenanteil oder Bodenbearbeitung überprüfen!",SUM(INDEX(Bodenbearbeitung!B:B,MATCH(Q63,Bodenbearbeitung!A:A,0)),INDEX(Bodenbearbeitung!B:B,MATCH(R63,Bodenbearbeitung!A:A,0))))))))))))))</f>
        <v/>
      </c>
      <c r="T63" s="109" t="str">
        <f t="shared" si="3"/>
        <v/>
      </c>
    </row>
    <row r="64" spans="1:20" x14ac:dyDescent="0.25">
      <c r="A64" s="108">
        <v>58</v>
      </c>
      <c r="B64" s="58" t="str">
        <f>IF(Flächenverzeichnis!A69="","",Flächenverzeichnis!A69)</f>
        <v/>
      </c>
      <c r="C64" s="88" t="str">
        <f>IF(B64="","",INDEX(Flächenverzeichnis!E:E,MATCH('Nmin-Methode'!B64,Flächenverzeichnis!A:A,0)))</f>
        <v/>
      </c>
      <c r="D64" s="59"/>
      <c r="E64" s="58" t="str">
        <f>IF(B64="","",IF(D64="","Zielertrag auswählen!",IF(D64="Traubenertrag:","Zielertrag auswählen!",INDEX('N-Grundbedarf'!C:C,MATCH(D64,'N-Grundbedarf'!A:A,0)))))</f>
        <v/>
      </c>
      <c r="F64" s="58" t="str">
        <f t="shared" si="0"/>
        <v/>
      </c>
      <c r="G64" s="59"/>
      <c r="H64" s="58" t="str">
        <f t="shared" si="1"/>
        <v/>
      </c>
      <c r="I64" s="59"/>
      <c r="J64" s="86"/>
      <c r="K64" s="89"/>
      <c r="L64" s="90"/>
      <c r="M64" s="88" t="str">
        <f>IF(B64="","",IF(OR(I64="",K64="",AND(I64="",K64="")),"Begrünung überprüfen!",IF(OR(J64="",L64="",AND(J64="",L64="")),"Leguminosenanteil überprüfen!",IF(AND(AND(I64="keine Begrünung",J64=0),AND(K64="keine Begrünung",L64=0)),0,IF(OR(AND(I64="",J64&gt;0),AND(K64="",L64&gt;0)),"Begrünung überprüfen!",IF(OR(AND(I64="keine Begrünung",J64&gt;0),AND(K64="keine Begrünung",L64&gt;0)),"Leguminosenanteil überprüfen!",IF(OR(AND(I64="Begrünung ohne Leguminosen",J64&gt;0),AND(K64="Begrünung ohne Leguminosen",L64&gt;0)),"Leguminosenanteil überprüfen!",IF(OR(AND(I64="Begrünung mit Leguminosen",J64&lt;=0),AND(K64="Begrünung mit Leguminosen",L64&lt;=0)),"Leguminosenanteil überprüfen!",IF(OR(I64="Begrünung ohne Leguminosen",K64="Begrünung ohne Leguminosen",I64="Begrünung mit Leguminosen",K64="Begrünung mit Leguminosen"),SUM(INDEX(Begrünung!C:C,MATCH(J64,Begrünung!A:A,0)),INDEX(Begrünung!C:C,MATCH(L64,Begrünung!A:A,0)),0))))))))))</f>
        <v/>
      </c>
      <c r="N64" s="59"/>
      <c r="O64" s="59"/>
      <c r="P64" s="58" t="str">
        <f t="shared" si="2"/>
        <v/>
      </c>
      <c r="Q64" s="59"/>
      <c r="R64" s="89"/>
      <c r="S64" s="58" t="str">
        <f>IF(B64="","",IF(OR(M64="Begrünung überprüfen!",M64="Leguminosenanteil überprüfen!"),"Begrünung überprüfen!",IF(OR(R64="",Q64="",AND(R64="",Q64="")),"Bodenbearbeitung auswählen!",IF(AND(L64&lt;50,R64="Walzen/Mulchen mit Leguminosen ab 50 %"),"Leguminosenanteil oder Bodenbearbeitung überprüfen!",IF(AND(L64&gt;=50,R64="Walzen/Mulchen/Mähen"),"Leguminosenanteil oder Bodenbearbeitung überprüfen!",IF(AND(L64&gt;=50,R64="Umbruch mit Leguminosen &lt; 50 %"),"Leguminosenanteil oder Bodenbearbeitung überprüfen!",IF(AND(L64&lt;50,R64="Umbruch mit Leguminosen ab 50 %"),"Leguminosenanteil oder Bodenbearbeitung überprüfen!",IF(AND(J64&lt;50,Q64="Walzen/Mulchen mit Leguminosen ab 50 %"),"Leguminosenanteil oder Bodenbearbeitung überprüfen!",IF(AND(J64&gt;=50,Q64="Walzen/Mulchen/Mähen"),"Leguminosenanteil oder Bodenbearbeitung überprüfen!",IF(AND(J64&gt;=50,Q64="Umbruch mit Leguminosen &lt; 50 %"),"Leguminosenanteil oder Bodenbearbeitung überprüfen!",IF(AND(J64&lt;50,Q64="Umbruch mit Leguminosen ab 50 %"),"Leguminosenanteil oder Bodenbearbeitung überprüfen!",SUM(INDEX(Bodenbearbeitung!B:B,MATCH(Q64,Bodenbearbeitung!A:A,0)),INDEX(Bodenbearbeitung!B:B,MATCH(R64,Bodenbearbeitung!A:A,0))))))))))))))</f>
        <v/>
      </c>
      <c r="T64" s="109" t="str">
        <f t="shared" si="3"/>
        <v/>
      </c>
    </row>
    <row r="65" spans="1:20" x14ac:dyDescent="0.25">
      <c r="A65" s="108">
        <v>59</v>
      </c>
      <c r="B65" s="58" t="str">
        <f>IF(Flächenverzeichnis!A70="","",Flächenverzeichnis!A70)</f>
        <v/>
      </c>
      <c r="C65" s="88" t="str">
        <f>IF(B65="","",INDEX(Flächenverzeichnis!E:E,MATCH('Nmin-Methode'!B65,Flächenverzeichnis!A:A,0)))</f>
        <v/>
      </c>
      <c r="D65" s="59"/>
      <c r="E65" s="58" t="str">
        <f>IF(B65="","",IF(D65="","Zielertrag auswählen!",IF(D65="Traubenertrag:","Zielertrag auswählen!",INDEX('N-Grundbedarf'!C:C,MATCH(D65,'N-Grundbedarf'!A:A,0)))))</f>
        <v/>
      </c>
      <c r="F65" s="58" t="str">
        <f t="shared" si="0"/>
        <v/>
      </c>
      <c r="G65" s="59"/>
      <c r="H65" s="58" t="str">
        <f t="shared" si="1"/>
        <v/>
      </c>
      <c r="I65" s="59"/>
      <c r="J65" s="86"/>
      <c r="K65" s="89"/>
      <c r="L65" s="90"/>
      <c r="M65" s="88" t="str">
        <f>IF(B65="","",IF(OR(I65="",K65="",AND(I65="",K65="")),"Begrünung überprüfen!",IF(OR(J65="",L65="",AND(J65="",L65="")),"Leguminosenanteil überprüfen!",IF(AND(AND(I65="keine Begrünung",J65=0),AND(K65="keine Begrünung",L65=0)),0,IF(OR(AND(I65="",J65&gt;0),AND(K65="",L65&gt;0)),"Begrünung überprüfen!",IF(OR(AND(I65="keine Begrünung",J65&gt;0),AND(K65="keine Begrünung",L65&gt;0)),"Leguminosenanteil überprüfen!",IF(OR(AND(I65="Begrünung ohne Leguminosen",J65&gt;0),AND(K65="Begrünung ohne Leguminosen",L65&gt;0)),"Leguminosenanteil überprüfen!",IF(OR(AND(I65="Begrünung mit Leguminosen",J65&lt;=0),AND(K65="Begrünung mit Leguminosen",L65&lt;=0)),"Leguminosenanteil überprüfen!",IF(OR(I65="Begrünung ohne Leguminosen",K65="Begrünung ohne Leguminosen",I65="Begrünung mit Leguminosen",K65="Begrünung mit Leguminosen"),SUM(INDEX(Begrünung!C:C,MATCH(J65,Begrünung!A:A,0)),INDEX(Begrünung!C:C,MATCH(L65,Begrünung!A:A,0)),0))))))))))</f>
        <v/>
      </c>
      <c r="N65" s="59"/>
      <c r="O65" s="59"/>
      <c r="P65" s="58" t="str">
        <f t="shared" si="2"/>
        <v/>
      </c>
      <c r="Q65" s="59"/>
      <c r="R65" s="89"/>
      <c r="S65" s="58" t="str">
        <f>IF(B65="","",IF(OR(M65="Begrünung überprüfen!",M65="Leguminosenanteil überprüfen!"),"Begrünung überprüfen!",IF(OR(R65="",Q65="",AND(R65="",Q65="")),"Bodenbearbeitung auswählen!",IF(AND(L65&lt;50,R65="Walzen/Mulchen mit Leguminosen ab 50 %"),"Leguminosenanteil oder Bodenbearbeitung überprüfen!",IF(AND(L65&gt;=50,R65="Walzen/Mulchen/Mähen"),"Leguminosenanteil oder Bodenbearbeitung überprüfen!",IF(AND(L65&gt;=50,R65="Umbruch mit Leguminosen &lt; 50 %"),"Leguminosenanteil oder Bodenbearbeitung überprüfen!",IF(AND(L65&lt;50,R65="Umbruch mit Leguminosen ab 50 %"),"Leguminosenanteil oder Bodenbearbeitung überprüfen!",IF(AND(J65&lt;50,Q65="Walzen/Mulchen mit Leguminosen ab 50 %"),"Leguminosenanteil oder Bodenbearbeitung überprüfen!",IF(AND(J65&gt;=50,Q65="Walzen/Mulchen/Mähen"),"Leguminosenanteil oder Bodenbearbeitung überprüfen!",IF(AND(J65&gt;=50,Q65="Umbruch mit Leguminosen &lt; 50 %"),"Leguminosenanteil oder Bodenbearbeitung überprüfen!",IF(AND(J65&lt;50,Q65="Umbruch mit Leguminosen ab 50 %"),"Leguminosenanteil oder Bodenbearbeitung überprüfen!",SUM(INDEX(Bodenbearbeitung!B:B,MATCH(Q65,Bodenbearbeitung!A:A,0)),INDEX(Bodenbearbeitung!B:B,MATCH(R65,Bodenbearbeitung!A:A,0))))))))))))))</f>
        <v/>
      </c>
      <c r="T65" s="109" t="str">
        <f t="shared" si="3"/>
        <v/>
      </c>
    </row>
    <row r="66" spans="1:20" x14ac:dyDescent="0.25">
      <c r="A66" s="108">
        <v>60</v>
      </c>
      <c r="B66" s="58" t="str">
        <f>IF(Flächenverzeichnis!A71="","",Flächenverzeichnis!A71)</f>
        <v/>
      </c>
      <c r="C66" s="88" t="str">
        <f>IF(B66="","",INDEX(Flächenverzeichnis!E:E,MATCH('Nmin-Methode'!B66,Flächenverzeichnis!A:A,0)))</f>
        <v/>
      </c>
      <c r="D66" s="59"/>
      <c r="E66" s="58" t="str">
        <f>IF(B66="","",IF(D66="","Zielertrag auswählen!",IF(D66="Traubenertrag:","Zielertrag auswählen!",INDEX('N-Grundbedarf'!C:C,MATCH(D66,'N-Grundbedarf'!A:A,0)))))</f>
        <v/>
      </c>
      <c r="F66" s="58" t="str">
        <f t="shared" si="0"/>
        <v/>
      </c>
      <c r="G66" s="59"/>
      <c r="H66" s="58" t="str">
        <f t="shared" si="1"/>
        <v/>
      </c>
      <c r="I66" s="59"/>
      <c r="J66" s="86"/>
      <c r="K66" s="89"/>
      <c r="L66" s="90"/>
      <c r="M66" s="88" t="str">
        <f>IF(B66="","",IF(OR(I66="",K66="",AND(I66="",K66="")),"Begrünung überprüfen!",IF(OR(J66="",L66="",AND(J66="",L66="")),"Leguminosenanteil überprüfen!",IF(AND(AND(I66="keine Begrünung",J66=0),AND(K66="keine Begrünung",L66=0)),0,IF(OR(AND(I66="",J66&gt;0),AND(K66="",L66&gt;0)),"Begrünung überprüfen!",IF(OR(AND(I66="keine Begrünung",J66&gt;0),AND(K66="keine Begrünung",L66&gt;0)),"Leguminosenanteil überprüfen!",IF(OR(AND(I66="Begrünung ohne Leguminosen",J66&gt;0),AND(K66="Begrünung ohne Leguminosen",L66&gt;0)),"Leguminosenanteil überprüfen!",IF(OR(AND(I66="Begrünung mit Leguminosen",J66&lt;=0),AND(K66="Begrünung mit Leguminosen",L66&lt;=0)),"Leguminosenanteil überprüfen!",IF(OR(I66="Begrünung ohne Leguminosen",K66="Begrünung ohne Leguminosen",I66="Begrünung mit Leguminosen",K66="Begrünung mit Leguminosen"),SUM(INDEX(Begrünung!C:C,MATCH(J66,Begrünung!A:A,0)),INDEX(Begrünung!C:C,MATCH(L66,Begrünung!A:A,0)),0))))))))))</f>
        <v/>
      </c>
      <c r="N66" s="59"/>
      <c r="O66" s="59"/>
      <c r="P66" s="58" t="str">
        <f t="shared" si="2"/>
        <v/>
      </c>
      <c r="Q66" s="59"/>
      <c r="R66" s="89"/>
      <c r="S66" s="58" t="str">
        <f>IF(B66="","",IF(OR(M66="Begrünung überprüfen!",M66="Leguminosenanteil überprüfen!"),"Begrünung überprüfen!",IF(OR(R66="",Q66="",AND(R66="",Q66="")),"Bodenbearbeitung auswählen!",IF(AND(L66&lt;50,R66="Walzen/Mulchen mit Leguminosen ab 50 %"),"Leguminosenanteil oder Bodenbearbeitung überprüfen!",IF(AND(L66&gt;=50,R66="Walzen/Mulchen/Mähen"),"Leguminosenanteil oder Bodenbearbeitung überprüfen!",IF(AND(L66&gt;=50,R66="Umbruch mit Leguminosen &lt; 50 %"),"Leguminosenanteil oder Bodenbearbeitung überprüfen!",IF(AND(L66&lt;50,R66="Umbruch mit Leguminosen ab 50 %"),"Leguminosenanteil oder Bodenbearbeitung überprüfen!",IF(AND(J66&lt;50,Q66="Walzen/Mulchen mit Leguminosen ab 50 %"),"Leguminosenanteil oder Bodenbearbeitung überprüfen!",IF(AND(J66&gt;=50,Q66="Walzen/Mulchen/Mähen"),"Leguminosenanteil oder Bodenbearbeitung überprüfen!",IF(AND(J66&gt;=50,Q66="Umbruch mit Leguminosen &lt; 50 %"),"Leguminosenanteil oder Bodenbearbeitung überprüfen!",IF(AND(J66&lt;50,Q66="Umbruch mit Leguminosen ab 50 %"),"Leguminosenanteil oder Bodenbearbeitung überprüfen!",SUM(INDEX(Bodenbearbeitung!B:B,MATCH(Q66,Bodenbearbeitung!A:A,0)),INDEX(Bodenbearbeitung!B:B,MATCH(R66,Bodenbearbeitung!A:A,0))))))))))))))</f>
        <v/>
      </c>
      <c r="T66" s="109" t="str">
        <f t="shared" si="3"/>
        <v/>
      </c>
    </row>
    <row r="67" spans="1:20" x14ac:dyDescent="0.25">
      <c r="A67" s="108">
        <v>61</v>
      </c>
      <c r="B67" s="58" t="str">
        <f>IF(Flächenverzeichnis!A72="","",Flächenverzeichnis!A72)</f>
        <v/>
      </c>
      <c r="C67" s="88" t="str">
        <f>IF(B67="","",INDEX(Flächenverzeichnis!E:E,MATCH('Nmin-Methode'!B67,Flächenverzeichnis!A:A,0)))</f>
        <v/>
      </c>
      <c r="D67" s="59"/>
      <c r="E67" s="58" t="str">
        <f>IF(B67="","",IF(D67="","Zielertrag auswählen!",IF(D67="Traubenertrag:","Zielertrag auswählen!",INDEX('N-Grundbedarf'!C:C,MATCH(D67,'N-Grundbedarf'!A:A,0)))))</f>
        <v/>
      </c>
      <c r="F67" s="58" t="str">
        <f t="shared" si="0"/>
        <v/>
      </c>
      <c r="G67" s="59"/>
      <c r="H67" s="58" t="str">
        <f t="shared" si="1"/>
        <v/>
      </c>
      <c r="I67" s="59"/>
      <c r="J67" s="86"/>
      <c r="K67" s="89"/>
      <c r="L67" s="90"/>
      <c r="M67" s="88" t="str">
        <f>IF(B67="","",IF(OR(I67="",K67="",AND(I67="",K67="")),"Begrünung überprüfen!",IF(OR(J67="",L67="",AND(J67="",L67="")),"Leguminosenanteil überprüfen!",IF(AND(AND(I67="keine Begrünung",J67=0),AND(K67="keine Begrünung",L67=0)),0,IF(OR(AND(I67="",J67&gt;0),AND(K67="",L67&gt;0)),"Begrünung überprüfen!",IF(OR(AND(I67="keine Begrünung",J67&gt;0),AND(K67="keine Begrünung",L67&gt;0)),"Leguminosenanteil überprüfen!",IF(OR(AND(I67="Begrünung ohne Leguminosen",J67&gt;0),AND(K67="Begrünung ohne Leguminosen",L67&gt;0)),"Leguminosenanteil überprüfen!",IF(OR(AND(I67="Begrünung mit Leguminosen",J67&lt;=0),AND(K67="Begrünung mit Leguminosen",L67&lt;=0)),"Leguminosenanteil überprüfen!",IF(OR(I67="Begrünung ohne Leguminosen",K67="Begrünung ohne Leguminosen",I67="Begrünung mit Leguminosen",K67="Begrünung mit Leguminosen"),SUM(INDEX(Begrünung!C:C,MATCH(J67,Begrünung!A:A,0)),INDEX(Begrünung!C:C,MATCH(L67,Begrünung!A:A,0)),0))))))))))</f>
        <v/>
      </c>
      <c r="N67" s="59"/>
      <c r="O67" s="59"/>
      <c r="P67" s="58" t="str">
        <f t="shared" si="2"/>
        <v/>
      </c>
      <c r="Q67" s="59"/>
      <c r="R67" s="89"/>
      <c r="S67" s="58" t="str">
        <f>IF(B67="","",IF(OR(M67="Begrünung überprüfen!",M67="Leguminosenanteil überprüfen!"),"Begrünung überprüfen!",IF(OR(R67="",Q67="",AND(R67="",Q67="")),"Bodenbearbeitung auswählen!",IF(AND(L67&lt;50,R67="Walzen/Mulchen mit Leguminosen ab 50 %"),"Leguminosenanteil oder Bodenbearbeitung überprüfen!",IF(AND(L67&gt;=50,R67="Walzen/Mulchen/Mähen"),"Leguminosenanteil oder Bodenbearbeitung überprüfen!",IF(AND(L67&gt;=50,R67="Umbruch mit Leguminosen &lt; 50 %"),"Leguminosenanteil oder Bodenbearbeitung überprüfen!",IF(AND(L67&lt;50,R67="Umbruch mit Leguminosen ab 50 %"),"Leguminosenanteil oder Bodenbearbeitung überprüfen!",IF(AND(J67&lt;50,Q67="Walzen/Mulchen mit Leguminosen ab 50 %"),"Leguminosenanteil oder Bodenbearbeitung überprüfen!",IF(AND(J67&gt;=50,Q67="Walzen/Mulchen/Mähen"),"Leguminosenanteil oder Bodenbearbeitung überprüfen!",IF(AND(J67&gt;=50,Q67="Umbruch mit Leguminosen &lt; 50 %"),"Leguminosenanteil oder Bodenbearbeitung überprüfen!",IF(AND(J67&lt;50,Q67="Umbruch mit Leguminosen ab 50 %"),"Leguminosenanteil oder Bodenbearbeitung überprüfen!",SUM(INDEX(Bodenbearbeitung!B:B,MATCH(Q67,Bodenbearbeitung!A:A,0)),INDEX(Bodenbearbeitung!B:B,MATCH(R67,Bodenbearbeitung!A:A,0))))))))))))))</f>
        <v/>
      </c>
      <c r="T67" s="109" t="str">
        <f t="shared" si="3"/>
        <v/>
      </c>
    </row>
    <row r="68" spans="1:20" x14ac:dyDescent="0.25">
      <c r="A68" s="108">
        <v>62</v>
      </c>
      <c r="B68" s="58" t="str">
        <f>IF(Flächenverzeichnis!A73="","",Flächenverzeichnis!A73)</f>
        <v/>
      </c>
      <c r="C68" s="88" t="str">
        <f>IF(B68="","",INDEX(Flächenverzeichnis!E:E,MATCH('Nmin-Methode'!B68,Flächenverzeichnis!A:A,0)))</f>
        <v/>
      </c>
      <c r="D68" s="59"/>
      <c r="E68" s="58" t="str">
        <f>IF(B68="","",IF(D68="","Zielertrag auswählen!",IF(D68="Traubenertrag:","Zielertrag auswählen!",INDEX('N-Grundbedarf'!C:C,MATCH(D68,'N-Grundbedarf'!A:A,0)))))</f>
        <v/>
      </c>
      <c r="F68" s="58" t="str">
        <f t="shared" si="0"/>
        <v/>
      </c>
      <c r="G68" s="59"/>
      <c r="H68" s="58" t="str">
        <f t="shared" si="1"/>
        <v/>
      </c>
      <c r="I68" s="59"/>
      <c r="J68" s="86"/>
      <c r="K68" s="89"/>
      <c r="L68" s="90"/>
      <c r="M68" s="88" t="str">
        <f>IF(B68="","",IF(OR(I68="",K68="",AND(I68="",K68="")),"Begrünung überprüfen!",IF(OR(J68="",L68="",AND(J68="",L68="")),"Leguminosenanteil überprüfen!",IF(AND(AND(I68="keine Begrünung",J68=0),AND(K68="keine Begrünung",L68=0)),0,IF(OR(AND(I68="",J68&gt;0),AND(K68="",L68&gt;0)),"Begrünung überprüfen!",IF(OR(AND(I68="keine Begrünung",J68&gt;0),AND(K68="keine Begrünung",L68&gt;0)),"Leguminosenanteil überprüfen!",IF(OR(AND(I68="Begrünung ohne Leguminosen",J68&gt;0),AND(K68="Begrünung ohne Leguminosen",L68&gt;0)),"Leguminosenanteil überprüfen!",IF(OR(AND(I68="Begrünung mit Leguminosen",J68&lt;=0),AND(K68="Begrünung mit Leguminosen",L68&lt;=0)),"Leguminosenanteil überprüfen!",IF(OR(I68="Begrünung ohne Leguminosen",K68="Begrünung ohne Leguminosen",I68="Begrünung mit Leguminosen",K68="Begrünung mit Leguminosen"),SUM(INDEX(Begrünung!C:C,MATCH(J68,Begrünung!A:A,0)),INDEX(Begrünung!C:C,MATCH(L68,Begrünung!A:A,0)),0))))))))))</f>
        <v/>
      </c>
      <c r="N68" s="59"/>
      <c r="O68" s="59"/>
      <c r="P68" s="58" t="str">
        <f t="shared" si="2"/>
        <v/>
      </c>
      <c r="Q68" s="59"/>
      <c r="R68" s="89"/>
      <c r="S68" s="58" t="str">
        <f>IF(B68="","",IF(OR(M68="Begrünung überprüfen!",M68="Leguminosenanteil überprüfen!"),"Begrünung überprüfen!",IF(OR(R68="",Q68="",AND(R68="",Q68="")),"Bodenbearbeitung auswählen!",IF(AND(L68&lt;50,R68="Walzen/Mulchen mit Leguminosen ab 50 %"),"Leguminosenanteil oder Bodenbearbeitung überprüfen!",IF(AND(L68&gt;=50,R68="Walzen/Mulchen/Mähen"),"Leguminosenanteil oder Bodenbearbeitung überprüfen!",IF(AND(L68&gt;=50,R68="Umbruch mit Leguminosen &lt; 50 %"),"Leguminosenanteil oder Bodenbearbeitung überprüfen!",IF(AND(L68&lt;50,R68="Umbruch mit Leguminosen ab 50 %"),"Leguminosenanteil oder Bodenbearbeitung überprüfen!",IF(AND(J68&lt;50,Q68="Walzen/Mulchen mit Leguminosen ab 50 %"),"Leguminosenanteil oder Bodenbearbeitung überprüfen!",IF(AND(J68&gt;=50,Q68="Walzen/Mulchen/Mähen"),"Leguminosenanteil oder Bodenbearbeitung überprüfen!",IF(AND(J68&gt;=50,Q68="Umbruch mit Leguminosen &lt; 50 %"),"Leguminosenanteil oder Bodenbearbeitung überprüfen!",IF(AND(J68&lt;50,Q68="Umbruch mit Leguminosen ab 50 %"),"Leguminosenanteil oder Bodenbearbeitung überprüfen!",SUM(INDEX(Bodenbearbeitung!B:B,MATCH(Q68,Bodenbearbeitung!A:A,0)),INDEX(Bodenbearbeitung!B:B,MATCH(R68,Bodenbearbeitung!A:A,0))))))))))))))</f>
        <v/>
      </c>
      <c r="T68" s="109" t="str">
        <f t="shared" si="3"/>
        <v/>
      </c>
    </row>
    <row r="69" spans="1:20" x14ac:dyDescent="0.25">
      <c r="A69" s="108">
        <v>63</v>
      </c>
      <c r="B69" s="58" t="str">
        <f>IF(Flächenverzeichnis!A74="","",Flächenverzeichnis!A74)</f>
        <v/>
      </c>
      <c r="C69" s="88" t="str">
        <f>IF(B69="","",INDEX(Flächenverzeichnis!E:E,MATCH('Nmin-Methode'!B69,Flächenverzeichnis!A:A,0)))</f>
        <v/>
      </c>
      <c r="D69" s="59"/>
      <c r="E69" s="58" t="str">
        <f>IF(B69="","",IF(D69="","Zielertrag auswählen!",IF(D69="Traubenertrag:","Zielertrag auswählen!",INDEX('N-Grundbedarf'!C:C,MATCH(D69,'N-Grundbedarf'!A:A,0)))))</f>
        <v/>
      </c>
      <c r="F69" s="58" t="str">
        <f t="shared" si="0"/>
        <v/>
      </c>
      <c r="G69" s="59"/>
      <c r="H69" s="58" t="str">
        <f t="shared" si="1"/>
        <v/>
      </c>
      <c r="I69" s="59"/>
      <c r="J69" s="86"/>
      <c r="K69" s="89"/>
      <c r="L69" s="90"/>
      <c r="M69" s="88" t="str">
        <f>IF(B69="","",IF(OR(I69="",K69="",AND(I69="",K69="")),"Begrünung überprüfen!",IF(OR(J69="",L69="",AND(J69="",L69="")),"Leguminosenanteil überprüfen!",IF(AND(AND(I69="keine Begrünung",J69=0),AND(K69="keine Begrünung",L69=0)),0,IF(OR(AND(I69="",J69&gt;0),AND(K69="",L69&gt;0)),"Begrünung überprüfen!",IF(OR(AND(I69="keine Begrünung",J69&gt;0),AND(K69="keine Begrünung",L69&gt;0)),"Leguminosenanteil überprüfen!",IF(OR(AND(I69="Begrünung ohne Leguminosen",J69&gt;0),AND(K69="Begrünung ohne Leguminosen",L69&gt;0)),"Leguminosenanteil überprüfen!",IF(OR(AND(I69="Begrünung mit Leguminosen",J69&lt;=0),AND(K69="Begrünung mit Leguminosen",L69&lt;=0)),"Leguminosenanteil überprüfen!",IF(OR(I69="Begrünung ohne Leguminosen",K69="Begrünung ohne Leguminosen",I69="Begrünung mit Leguminosen",K69="Begrünung mit Leguminosen"),SUM(INDEX(Begrünung!C:C,MATCH(J69,Begrünung!A:A,0)),INDEX(Begrünung!C:C,MATCH(L69,Begrünung!A:A,0)),0))))))))))</f>
        <v/>
      </c>
      <c r="N69" s="59"/>
      <c r="O69" s="59"/>
      <c r="P69" s="58" t="str">
        <f t="shared" si="2"/>
        <v/>
      </c>
      <c r="Q69" s="59"/>
      <c r="R69" s="89"/>
      <c r="S69" s="58" t="str">
        <f>IF(B69="","",IF(OR(M69="Begrünung überprüfen!",M69="Leguminosenanteil überprüfen!"),"Begrünung überprüfen!",IF(OR(R69="",Q69="",AND(R69="",Q69="")),"Bodenbearbeitung auswählen!",IF(AND(L69&lt;50,R69="Walzen/Mulchen mit Leguminosen ab 50 %"),"Leguminosenanteil oder Bodenbearbeitung überprüfen!",IF(AND(L69&gt;=50,R69="Walzen/Mulchen/Mähen"),"Leguminosenanteil oder Bodenbearbeitung überprüfen!",IF(AND(L69&gt;=50,R69="Umbruch mit Leguminosen &lt; 50 %"),"Leguminosenanteil oder Bodenbearbeitung überprüfen!",IF(AND(L69&lt;50,R69="Umbruch mit Leguminosen ab 50 %"),"Leguminosenanteil oder Bodenbearbeitung überprüfen!",IF(AND(J69&lt;50,Q69="Walzen/Mulchen mit Leguminosen ab 50 %"),"Leguminosenanteil oder Bodenbearbeitung überprüfen!",IF(AND(J69&gt;=50,Q69="Walzen/Mulchen/Mähen"),"Leguminosenanteil oder Bodenbearbeitung überprüfen!",IF(AND(J69&gt;=50,Q69="Umbruch mit Leguminosen &lt; 50 %"),"Leguminosenanteil oder Bodenbearbeitung überprüfen!",IF(AND(J69&lt;50,Q69="Umbruch mit Leguminosen ab 50 %"),"Leguminosenanteil oder Bodenbearbeitung überprüfen!",SUM(INDEX(Bodenbearbeitung!B:B,MATCH(Q69,Bodenbearbeitung!A:A,0)),INDEX(Bodenbearbeitung!B:B,MATCH(R69,Bodenbearbeitung!A:A,0))))))))))))))</f>
        <v/>
      </c>
      <c r="T69" s="109" t="str">
        <f t="shared" si="3"/>
        <v/>
      </c>
    </row>
    <row r="70" spans="1:20" x14ac:dyDescent="0.25">
      <c r="A70" s="108">
        <v>64</v>
      </c>
      <c r="B70" s="58" t="str">
        <f>IF(Flächenverzeichnis!A75="","",Flächenverzeichnis!A75)</f>
        <v/>
      </c>
      <c r="C70" s="88" t="str">
        <f>IF(B70="","",INDEX(Flächenverzeichnis!E:E,MATCH('Nmin-Methode'!B70,Flächenverzeichnis!A:A,0)))</f>
        <v/>
      </c>
      <c r="D70" s="59"/>
      <c r="E70" s="58" t="str">
        <f>IF(B70="","",IF(D70="","Zielertrag auswählen!",IF(D70="Traubenertrag:","Zielertrag auswählen!",INDEX('N-Grundbedarf'!C:C,MATCH(D70,'N-Grundbedarf'!A:A,0)))))</f>
        <v/>
      </c>
      <c r="F70" s="58" t="str">
        <f t="shared" si="0"/>
        <v/>
      </c>
      <c r="G70" s="59"/>
      <c r="H70" s="58" t="str">
        <f t="shared" si="1"/>
        <v/>
      </c>
      <c r="I70" s="59"/>
      <c r="J70" s="86"/>
      <c r="K70" s="89"/>
      <c r="L70" s="90"/>
      <c r="M70" s="88" t="str">
        <f>IF(B70="","",IF(OR(I70="",K70="",AND(I70="",K70="")),"Begrünung überprüfen!",IF(OR(J70="",L70="",AND(J70="",L70="")),"Leguminosenanteil überprüfen!",IF(AND(AND(I70="keine Begrünung",J70=0),AND(K70="keine Begrünung",L70=0)),0,IF(OR(AND(I70="",J70&gt;0),AND(K70="",L70&gt;0)),"Begrünung überprüfen!",IF(OR(AND(I70="keine Begrünung",J70&gt;0),AND(K70="keine Begrünung",L70&gt;0)),"Leguminosenanteil überprüfen!",IF(OR(AND(I70="Begrünung ohne Leguminosen",J70&gt;0),AND(K70="Begrünung ohne Leguminosen",L70&gt;0)),"Leguminosenanteil überprüfen!",IF(OR(AND(I70="Begrünung mit Leguminosen",J70&lt;=0),AND(K70="Begrünung mit Leguminosen",L70&lt;=0)),"Leguminosenanteil überprüfen!",IF(OR(I70="Begrünung ohne Leguminosen",K70="Begrünung ohne Leguminosen",I70="Begrünung mit Leguminosen",K70="Begrünung mit Leguminosen"),SUM(INDEX(Begrünung!C:C,MATCH(J70,Begrünung!A:A,0)),INDEX(Begrünung!C:C,MATCH(L70,Begrünung!A:A,0)),0))))))))))</f>
        <v/>
      </c>
      <c r="N70" s="59"/>
      <c r="O70" s="59"/>
      <c r="P70" s="58" t="str">
        <f t="shared" si="2"/>
        <v/>
      </c>
      <c r="Q70" s="59"/>
      <c r="R70" s="89"/>
      <c r="S70" s="58" t="str">
        <f>IF(B70="","",IF(OR(M70="Begrünung überprüfen!",M70="Leguminosenanteil überprüfen!"),"Begrünung überprüfen!",IF(OR(R70="",Q70="",AND(R70="",Q70="")),"Bodenbearbeitung auswählen!",IF(AND(L70&lt;50,R70="Walzen/Mulchen mit Leguminosen ab 50 %"),"Leguminosenanteil oder Bodenbearbeitung überprüfen!",IF(AND(L70&gt;=50,R70="Walzen/Mulchen/Mähen"),"Leguminosenanteil oder Bodenbearbeitung überprüfen!",IF(AND(L70&gt;=50,R70="Umbruch mit Leguminosen &lt; 50 %"),"Leguminosenanteil oder Bodenbearbeitung überprüfen!",IF(AND(L70&lt;50,R70="Umbruch mit Leguminosen ab 50 %"),"Leguminosenanteil oder Bodenbearbeitung überprüfen!",IF(AND(J70&lt;50,Q70="Walzen/Mulchen mit Leguminosen ab 50 %"),"Leguminosenanteil oder Bodenbearbeitung überprüfen!",IF(AND(J70&gt;=50,Q70="Walzen/Mulchen/Mähen"),"Leguminosenanteil oder Bodenbearbeitung überprüfen!",IF(AND(J70&gt;=50,Q70="Umbruch mit Leguminosen &lt; 50 %"),"Leguminosenanteil oder Bodenbearbeitung überprüfen!",IF(AND(J70&lt;50,Q70="Umbruch mit Leguminosen ab 50 %"),"Leguminosenanteil oder Bodenbearbeitung überprüfen!",SUM(INDEX(Bodenbearbeitung!B:B,MATCH(Q70,Bodenbearbeitung!A:A,0)),INDEX(Bodenbearbeitung!B:B,MATCH(R70,Bodenbearbeitung!A:A,0))))))))))))))</f>
        <v/>
      </c>
      <c r="T70" s="109" t="str">
        <f t="shared" si="3"/>
        <v/>
      </c>
    </row>
    <row r="71" spans="1:20" x14ac:dyDescent="0.25">
      <c r="A71" s="108">
        <v>65</v>
      </c>
      <c r="B71" s="58" t="str">
        <f>IF(Flächenverzeichnis!A76="","",Flächenverzeichnis!A76)</f>
        <v/>
      </c>
      <c r="C71" s="88" t="str">
        <f>IF(B71="","",INDEX(Flächenverzeichnis!E:E,MATCH('Nmin-Methode'!B71,Flächenverzeichnis!A:A,0)))</f>
        <v/>
      </c>
      <c r="D71" s="59"/>
      <c r="E71" s="58" t="str">
        <f>IF(B71="","",IF(D71="","Zielertrag auswählen!",IF(D71="Traubenertrag:","Zielertrag auswählen!",INDEX('N-Grundbedarf'!C:C,MATCH(D71,'N-Grundbedarf'!A:A,0)))))</f>
        <v/>
      </c>
      <c r="F71" s="58" t="str">
        <f t="shared" si="0"/>
        <v/>
      </c>
      <c r="G71" s="59"/>
      <c r="H71" s="58" t="str">
        <f t="shared" si="1"/>
        <v/>
      </c>
      <c r="I71" s="59"/>
      <c r="J71" s="86"/>
      <c r="K71" s="89"/>
      <c r="L71" s="90"/>
      <c r="M71" s="88" t="str">
        <f>IF(B71="","",IF(OR(I71="",K71="",AND(I71="",K71="")),"Begrünung überprüfen!",IF(OR(J71="",L71="",AND(J71="",L71="")),"Leguminosenanteil überprüfen!",IF(AND(AND(I71="keine Begrünung",J71=0),AND(K71="keine Begrünung",L71=0)),0,IF(OR(AND(I71="",J71&gt;0),AND(K71="",L71&gt;0)),"Begrünung überprüfen!",IF(OR(AND(I71="keine Begrünung",J71&gt;0),AND(K71="keine Begrünung",L71&gt;0)),"Leguminosenanteil überprüfen!",IF(OR(AND(I71="Begrünung ohne Leguminosen",J71&gt;0),AND(K71="Begrünung ohne Leguminosen",L71&gt;0)),"Leguminosenanteil überprüfen!",IF(OR(AND(I71="Begrünung mit Leguminosen",J71&lt;=0),AND(K71="Begrünung mit Leguminosen",L71&lt;=0)),"Leguminosenanteil überprüfen!",IF(OR(I71="Begrünung ohne Leguminosen",K71="Begrünung ohne Leguminosen",I71="Begrünung mit Leguminosen",K71="Begrünung mit Leguminosen"),SUM(INDEX(Begrünung!C:C,MATCH(J71,Begrünung!A:A,0)),INDEX(Begrünung!C:C,MATCH(L71,Begrünung!A:A,0)),0))))))))))</f>
        <v/>
      </c>
      <c r="N71" s="59"/>
      <c r="O71" s="59"/>
      <c r="P71" s="58" t="str">
        <f t="shared" si="2"/>
        <v/>
      </c>
      <c r="Q71" s="59"/>
      <c r="R71" s="89"/>
      <c r="S71" s="58" t="str">
        <f>IF(B71="","",IF(OR(M71="Begrünung überprüfen!",M71="Leguminosenanteil überprüfen!"),"Begrünung überprüfen!",IF(OR(R71="",Q71="",AND(R71="",Q71="")),"Bodenbearbeitung auswählen!",IF(AND(L71&lt;50,R71="Walzen/Mulchen mit Leguminosen ab 50 %"),"Leguminosenanteil oder Bodenbearbeitung überprüfen!",IF(AND(L71&gt;=50,R71="Walzen/Mulchen/Mähen"),"Leguminosenanteil oder Bodenbearbeitung überprüfen!",IF(AND(L71&gt;=50,R71="Umbruch mit Leguminosen &lt; 50 %"),"Leguminosenanteil oder Bodenbearbeitung überprüfen!",IF(AND(L71&lt;50,R71="Umbruch mit Leguminosen ab 50 %"),"Leguminosenanteil oder Bodenbearbeitung überprüfen!",IF(AND(J71&lt;50,Q71="Walzen/Mulchen mit Leguminosen ab 50 %"),"Leguminosenanteil oder Bodenbearbeitung überprüfen!",IF(AND(J71&gt;=50,Q71="Walzen/Mulchen/Mähen"),"Leguminosenanteil oder Bodenbearbeitung überprüfen!",IF(AND(J71&gt;=50,Q71="Umbruch mit Leguminosen &lt; 50 %"),"Leguminosenanteil oder Bodenbearbeitung überprüfen!",IF(AND(J71&lt;50,Q71="Umbruch mit Leguminosen ab 50 %"),"Leguminosenanteil oder Bodenbearbeitung überprüfen!",SUM(INDEX(Bodenbearbeitung!B:B,MATCH(Q71,Bodenbearbeitung!A:A,0)),INDEX(Bodenbearbeitung!B:B,MATCH(R71,Bodenbearbeitung!A:A,0))))))))))))))</f>
        <v/>
      </c>
      <c r="T71" s="109" t="str">
        <f t="shared" si="3"/>
        <v/>
      </c>
    </row>
    <row r="72" spans="1:20" x14ac:dyDescent="0.25">
      <c r="A72" s="108">
        <v>66</v>
      </c>
      <c r="B72" s="58" t="str">
        <f>IF(Flächenverzeichnis!A77="","",Flächenverzeichnis!A77)</f>
        <v/>
      </c>
      <c r="C72" s="88" t="str">
        <f>IF(B72="","",INDEX(Flächenverzeichnis!E:E,MATCH('Nmin-Methode'!B72,Flächenverzeichnis!A:A,0)))</f>
        <v/>
      </c>
      <c r="D72" s="59"/>
      <c r="E72" s="58" t="str">
        <f>IF(B72="","",IF(D72="","Zielertrag auswählen!",IF(D72="Traubenertrag:","Zielertrag auswählen!",INDEX('N-Grundbedarf'!C:C,MATCH(D72,'N-Grundbedarf'!A:A,0)))))</f>
        <v/>
      </c>
      <c r="F72" s="58" t="str">
        <f t="shared" ref="F72:F203" si="4">IF(B72="","",IF(C72=0,"Nmin eintragen!",IF(D72="","Zielertrag auswählen!",SUM(60-C72,E72))))</f>
        <v/>
      </c>
      <c r="G72" s="59"/>
      <c r="H72" s="58" t="str">
        <f t="shared" ref="H72:H203" si="5">IF(F72="","",IF(G72="","Wüchsigkeit auswählen!",IF(F72="Nmin eintragen!","",IF(G72="schwach",F72+30,IF(G72="ausgeglichen/normal",F72,IF(G72="stark",F72-30,""))))))</f>
        <v/>
      </c>
      <c r="I72" s="59"/>
      <c r="J72" s="86"/>
      <c r="K72" s="89"/>
      <c r="L72" s="90"/>
      <c r="M72" s="88" t="str">
        <f>IF(B72="","",IF(OR(I72="",K72="",AND(I72="",K72="")),"Begrünung überprüfen!",IF(OR(J72="",L72="",AND(J72="",L72="")),"Leguminosenanteil überprüfen!",IF(AND(AND(I72="keine Begrünung",J72=0),AND(K72="keine Begrünung",L72=0)),0,IF(OR(AND(I72="",J72&gt;0),AND(K72="",L72&gt;0)),"Begrünung überprüfen!",IF(OR(AND(I72="keine Begrünung",J72&gt;0),AND(K72="keine Begrünung",L72&gt;0)),"Leguminosenanteil überprüfen!",IF(OR(AND(I72="Begrünung ohne Leguminosen",J72&gt;0),AND(K72="Begrünung ohne Leguminosen",L72&gt;0)),"Leguminosenanteil überprüfen!",IF(OR(AND(I72="Begrünung mit Leguminosen",J72&lt;=0),AND(K72="Begrünung mit Leguminosen",L72&lt;=0)),"Leguminosenanteil überprüfen!",IF(OR(I72="Begrünung ohne Leguminosen",K72="Begrünung ohne Leguminosen",I72="Begrünung mit Leguminosen",K72="Begrünung mit Leguminosen"),SUM(INDEX(Begrünung!C:C,MATCH(J72,Begrünung!A:A,0)),INDEX(Begrünung!C:C,MATCH(L72,Begrünung!A:A,0)),0))))))))))</f>
        <v/>
      </c>
      <c r="N72" s="59"/>
      <c r="O72" s="59"/>
      <c r="P72" s="58" t="str">
        <f t="shared" ref="P72:P203" si="6">IF(B72="","",IF(N72="","Bodenart auswählen!",IF(O72="","Humusgehalt auswählen!",IF(AND(N72="leichte Böden",O72&lt;1.5),20,IF(AND(N72="leichte Böden",O72&gt;2.5),-40,IF(AND(N72="mittlere bis schwere Böden",O72&lt;1.8),20,IF(AND(N72="mittlere bis schwere Böden",O72&gt;3),-40,IF(AND(N72="steinhaltige Böden",O72&gt;4),-40,IF(AND(N72="extrem steinhaltige Böden",O72&gt;=7),-40,0)))))))))</f>
        <v/>
      </c>
      <c r="Q72" s="59"/>
      <c r="R72" s="89"/>
      <c r="S72" s="58" t="str">
        <f>IF(B72="","",IF(OR(M72="Begrünung überprüfen!",M72="Leguminosenanteil überprüfen!"),"Begrünung überprüfen!",IF(OR(R72="",Q72="",AND(R72="",Q72="")),"Bodenbearbeitung auswählen!",IF(AND(L72&lt;50,R72="Walzen/Mulchen mit Leguminosen ab 50 %"),"Leguminosenanteil oder Bodenbearbeitung überprüfen!",IF(AND(L72&gt;=50,R72="Walzen/Mulchen/Mähen"),"Leguminosenanteil oder Bodenbearbeitung überprüfen!",IF(AND(L72&gt;=50,R72="Umbruch mit Leguminosen &lt; 50 %"),"Leguminosenanteil oder Bodenbearbeitung überprüfen!",IF(AND(L72&lt;50,R72="Umbruch mit Leguminosen ab 50 %"),"Leguminosenanteil oder Bodenbearbeitung überprüfen!",IF(AND(J72&lt;50,Q72="Walzen/Mulchen mit Leguminosen ab 50 %"),"Leguminosenanteil oder Bodenbearbeitung überprüfen!",IF(AND(J72&gt;=50,Q72="Walzen/Mulchen/Mähen"),"Leguminosenanteil oder Bodenbearbeitung überprüfen!",IF(AND(J72&gt;=50,Q72="Umbruch mit Leguminosen &lt; 50 %"),"Leguminosenanteil oder Bodenbearbeitung überprüfen!",IF(AND(J72&lt;50,Q72="Umbruch mit Leguminosen ab 50 %"),"Leguminosenanteil oder Bodenbearbeitung überprüfen!",SUM(INDEX(Bodenbearbeitung!B:B,MATCH(Q72,Bodenbearbeitung!A:A,0)),INDEX(Bodenbearbeitung!B:B,MATCH(R72,Bodenbearbeitung!A:A,0))))))))))))))</f>
        <v/>
      </c>
      <c r="T72" s="109" t="str">
        <f t="shared" ref="T72:T203" si="7">IF(B72="","",IF(OR(F72="Nmin eintragen!",F72="Zielertrag auswählen!",H72="Wüchsigkeit auswählen!",P72="Bodenart auswählen!",S72="Bodenbearbeitung auswählen!",S72="Leguminosenanteil überprüfen!",S72="Leguminosenanteil oder Bodenbearbeitung überprüfen!",S72="Begrünung überprüfen!"),"Düngebedarf nicht ermittelt!",IF(SUM(H72,P72,S72)&lt;0,0,SUM(H72,P72,S72))))</f>
        <v/>
      </c>
    </row>
    <row r="73" spans="1:20" x14ac:dyDescent="0.25">
      <c r="A73" s="108">
        <v>67</v>
      </c>
      <c r="B73" s="58" t="str">
        <f>IF(Flächenverzeichnis!A78="","",Flächenverzeichnis!A78)</f>
        <v/>
      </c>
      <c r="C73" s="88" t="str">
        <f>IF(B73="","",INDEX(Flächenverzeichnis!E:E,MATCH('Nmin-Methode'!B73,Flächenverzeichnis!A:A,0)))</f>
        <v/>
      </c>
      <c r="D73" s="59"/>
      <c r="E73" s="58" t="str">
        <f>IF(B73="","",IF(D73="","Zielertrag auswählen!",IF(D73="Traubenertrag:","Zielertrag auswählen!",INDEX('N-Grundbedarf'!C:C,MATCH(D73,'N-Grundbedarf'!A:A,0)))))</f>
        <v/>
      </c>
      <c r="F73" s="58" t="str">
        <f t="shared" si="4"/>
        <v/>
      </c>
      <c r="G73" s="59"/>
      <c r="H73" s="58" t="str">
        <f t="shared" si="5"/>
        <v/>
      </c>
      <c r="I73" s="59"/>
      <c r="J73" s="86"/>
      <c r="K73" s="89"/>
      <c r="L73" s="90"/>
      <c r="M73" s="88" t="str">
        <f>IF(B73="","",IF(OR(I73="",K73="",AND(I73="",K73="")),"Begrünung überprüfen!",IF(OR(J73="",L73="",AND(J73="",L73="")),"Leguminosenanteil überprüfen!",IF(AND(AND(I73="keine Begrünung",J73=0),AND(K73="keine Begrünung",L73=0)),0,IF(OR(AND(I73="",J73&gt;0),AND(K73="",L73&gt;0)),"Begrünung überprüfen!",IF(OR(AND(I73="keine Begrünung",J73&gt;0),AND(K73="keine Begrünung",L73&gt;0)),"Leguminosenanteil überprüfen!",IF(OR(AND(I73="Begrünung ohne Leguminosen",J73&gt;0),AND(K73="Begrünung ohne Leguminosen",L73&gt;0)),"Leguminosenanteil überprüfen!",IF(OR(AND(I73="Begrünung mit Leguminosen",J73&lt;=0),AND(K73="Begrünung mit Leguminosen",L73&lt;=0)),"Leguminosenanteil überprüfen!",IF(OR(I73="Begrünung ohne Leguminosen",K73="Begrünung ohne Leguminosen",I73="Begrünung mit Leguminosen",K73="Begrünung mit Leguminosen"),SUM(INDEX(Begrünung!C:C,MATCH(J73,Begrünung!A:A,0)),INDEX(Begrünung!C:C,MATCH(L73,Begrünung!A:A,0)),0))))))))))</f>
        <v/>
      </c>
      <c r="N73" s="59"/>
      <c r="O73" s="59"/>
      <c r="P73" s="58" t="str">
        <f t="shared" si="6"/>
        <v/>
      </c>
      <c r="Q73" s="59"/>
      <c r="R73" s="89"/>
      <c r="S73" s="58" t="str">
        <f>IF(B73="","",IF(OR(M73="Begrünung überprüfen!",M73="Leguminosenanteil überprüfen!"),"Begrünung überprüfen!",IF(OR(R73="",Q73="",AND(R73="",Q73="")),"Bodenbearbeitung auswählen!",IF(AND(L73&lt;50,R73="Walzen/Mulchen mit Leguminosen ab 50 %"),"Leguminosenanteil oder Bodenbearbeitung überprüfen!",IF(AND(L73&gt;=50,R73="Walzen/Mulchen/Mähen"),"Leguminosenanteil oder Bodenbearbeitung überprüfen!",IF(AND(L73&gt;=50,R73="Umbruch mit Leguminosen &lt; 50 %"),"Leguminosenanteil oder Bodenbearbeitung überprüfen!",IF(AND(L73&lt;50,R73="Umbruch mit Leguminosen ab 50 %"),"Leguminosenanteil oder Bodenbearbeitung überprüfen!",IF(AND(J73&lt;50,Q73="Walzen/Mulchen mit Leguminosen ab 50 %"),"Leguminosenanteil oder Bodenbearbeitung überprüfen!",IF(AND(J73&gt;=50,Q73="Walzen/Mulchen/Mähen"),"Leguminosenanteil oder Bodenbearbeitung überprüfen!",IF(AND(J73&gt;=50,Q73="Umbruch mit Leguminosen &lt; 50 %"),"Leguminosenanteil oder Bodenbearbeitung überprüfen!",IF(AND(J73&lt;50,Q73="Umbruch mit Leguminosen ab 50 %"),"Leguminosenanteil oder Bodenbearbeitung überprüfen!",SUM(INDEX(Bodenbearbeitung!B:B,MATCH(Q73,Bodenbearbeitung!A:A,0)),INDEX(Bodenbearbeitung!B:B,MATCH(R73,Bodenbearbeitung!A:A,0))))))))))))))</f>
        <v/>
      </c>
      <c r="T73" s="109" t="str">
        <f t="shared" si="7"/>
        <v/>
      </c>
    </row>
    <row r="74" spans="1:20" x14ac:dyDescent="0.25">
      <c r="A74" s="108">
        <v>68</v>
      </c>
      <c r="B74" s="58" t="str">
        <f>IF(Flächenverzeichnis!A79="","",Flächenverzeichnis!A79)</f>
        <v/>
      </c>
      <c r="C74" s="88" t="str">
        <f>IF(B74="","",INDEX(Flächenverzeichnis!E:E,MATCH('Nmin-Methode'!B74,Flächenverzeichnis!A:A,0)))</f>
        <v/>
      </c>
      <c r="D74" s="59"/>
      <c r="E74" s="58" t="str">
        <f>IF(B74="","",IF(D74="","Zielertrag auswählen!",IF(D74="Traubenertrag:","Zielertrag auswählen!",INDEX('N-Grundbedarf'!C:C,MATCH(D74,'N-Grundbedarf'!A:A,0)))))</f>
        <v/>
      </c>
      <c r="F74" s="58" t="str">
        <f t="shared" si="4"/>
        <v/>
      </c>
      <c r="G74" s="59"/>
      <c r="H74" s="58" t="str">
        <f t="shared" si="5"/>
        <v/>
      </c>
      <c r="I74" s="59"/>
      <c r="J74" s="86"/>
      <c r="K74" s="89"/>
      <c r="L74" s="90"/>
      <c r="M74" s="88" t="str">
        <f>IF(B74="","",IF(OR(I74="",K74="",AND(I74="",K74="")),"Begrünung überprüfen!",IF(OR(J74="",L74="",AND(J74="",L74="")),"Leguminosenanteil überprüfen!",IF(AND(AND(I74="keine Begrünung",J74=0),AND(K74="keine Begrünung",L74=0)),0,IF(OR(AND(I74="",J74&gt;0),AND(K74="",L74&gt;0)),"Begrünung überprüfen!",IF(OR(AND(I74="keine Begrünung",J74&gt;0),AND(K74="keine Begrünung",L74&gt;0)),"Leguminosenanteil überprüfen!",IF(OR(AND(I74="Begrünung ohne Leguminosen",J74&gt;0),AND(K74="Begrünung ohne Leguminosen",L74&gt;0)),"Leguminosenanteil überprüfen!",IF(OR(AND(I74="Begrünung mit Leguminosen",J74&lt;=0),AND(K74="Begrünung mit Leguminosen",L74&lt;=0)),"Leguminosenanteil überprüfen!",IF(OR(I74="Begrünung ohne Leguminosen",K74="Begrünung ohne Leguminosen",I74="Begrünung mit Leguminosen",K74="Begrünung mit Leguminosen"),SUM(INDEX(Begrünung!C:C,MATCH(J74,Begrünung!A:A,0)),INDEX(Begrünung!C:C,MATCH(L74,Begrünung!A:A,0)),0))))))))))</f>
        <v/>
      </c>
      <c r="N74" s="59"/>
      <c r="O74" s="59"/>
      <c r="P74" s="58" t="str">
        <f t="shared" si="6"/>
        <v/>
      </c>
      <c r="Q74" s="59"/>
      <c r="R74" s="89"/>
      <c r="S74" s="58" t="str">
        <f>IF(B74="","",IF(OR(M74="Begrünung überprüfen!",M74="Leguminosenanteil überprüfen!"),"Begrünung überprüfen!",IF(OR(R74="",Q74="",AND(R74="",Q74="")),"Bodenbearbeitung auswählen!",IF(AND(L74&lt;50,R74="Walzen/Mulchen mit Leguminosen ab 50 %"),"Leguminosenanteil oder Bodenbearbeitung überprüfen!",IF(AND(L74&gt;=50,R74="Walzen/Mulchen/Mähen"),"Leguminosenanteil oder Bodenbearbeitung überprüfen!",IF(AND(L74&gt;=50,R74="Umbruch mit Leguminosen &lt; 50 %"),"Leguminosenanteil oder Bodenbearbeitung überprüfen!",IF(AND(L74&lt;50,R74="Umbruch mit Leguminosen ab 50 %"),"Leguminosenanteil oder Bodenbearbeitung überprüfen!",IF(AND(J74&lt;50,Q74="Walzen/Mulchen mit Leguminosen ab 50 %"),"Leguminosenanteil oder Bodenbearbeitung überprüfen!",IF(AND(J74&gt;=50,Q74="Walzen/Mulchen/Mähen"),"Leguminosenanteil oder Bodenbearbeitung überprüfen!",IF(AND(J74&gt;=50,Q74="Umbruch mit Leguminosen &lt; 50 %"),"Leguminosenanteil oder Bodenbearbeitung überprüfen!",IF(AND(J74&lt;50,Q74="Umbruch mit Leguminosen ab 50 %"),"Leguminosenanteil oder Bodenbearbeitung überprüfen!",SUM(INDEX(Bodenbearbeitung!B:B,MATCH(Q74,Bodenbearbeitung!A:A,0)),INDEX(Bodenbearbeitung!B:B,MATCH(R74,Bodenbearbeitung!A:A,0))))))))))))))</f>
        <v/>
      </c>
      <c r="T74" s="109" t="str">
        <f t="shared" si="7"/>
        <v/>
      </c>
    </row>
    <row r="75" spans="1:20" x14ac:dyDescent="0.25">
      <c r="A75" s="108">
        <v>69</v>
      </c>
      <c r="B75" s="58" t="str">
        <f>IF(Flächenverzeichnis!A80="","",Flächenverzeichnis!A80)</f>
        <v/>
      </c>
      <c r="C75" s="88" t="str">
        <f>IF(B75="","",INDEX(Flächenverzeichnis!E:E,MATCH('Nmin-Methode'!B75,Flächenverzeichnis!A:A,0)))</f>
        <v/>
      </c>
      <c r="D75" s="59"/>
      <c r="E75" s="58" t="str">
        <f>IF(B75="","",IF(D75="","Zielertrag auswählen!",IF(D75="Traubenertrag:","Zielertrag auswählen!",INDEX('N-Grundbedarf'!C:C,MATCH(D75,'N-Grundbedarf'!A:A,0)))))</f>
        <v/>
      </c>
      <c r="F75" s="58" t="str">
        <f t="shared" si="4"/>
        <v/>
      </c>
      <c r="G75" s="59"/>
      <c r="H75" s="58" t="str">
        <f t="shared" si="5"/>
        <v/>
      </c>
      <c r="I75" s="59"/>
      <c r="J75" s="86"/>
      <c r="K75" s="89"/>
      <c r="L75" s="90"/>
      <c r="M75" s="88" t="str">
        <f>IF(B75="","",IF(OR(I75="",K75="",AND(I75="",K75="")),"Begrünung überprüfen!",IF(OR(J75="",L75="",AND(J75="",L75="")),"Leguminosenanteil überprüfen!",IF(AND(AND(I75="keine Begrünung",J75=0),AND(K75="keine Begrünung",L75=0)),0,IF(OR(AND(I75="",J75&gt;0),AND(K75="",L75&gt;0)),"Begrünung überprüfen!",IF(OR(AND(I75="keine Begrünung",J75&gt;0),AND(K75="keine Begrünung",L75&gt;0)),"Leguminosenanteil überprüfen!",IF(OR(AND(I75="Begrünung ohne Leguminosen",J75&gt;0),AND(K75="Begrünung ohne Leguminosen",L75&gt;0)),"Leguminosenanteil überprüfen!",IF(OR(AND(I75="Begrünung mit Leguminosen",J75&lt;=0),AND(K75="Begrünung mit Leguminosen",L75&lt;=0)),"Leguminosenanteil überprüfen!",IF(OR(I75="Begrünung ohne Leguminosen",K75="Begrünung ohne Leguminosen",I75="Begrünung mit Leguminosen",K75="Begrünung mit Leguminosen"),SUM(INDEX(Begrünung!C:C,MATCH(J75,Begrünung!A:A,0)),INDEX(Begrünung!C:C,MATCH(L75,Begrünung!A:A,0)),0))))))))))</f>
        <v/>
      </c>
      <c r="N75" s="59"/>
      <c r="O75" s="59"/>
      <c r="P75" s="58" t="str">
        <f t="shared" si="6"/>
        <v/>
      </c>
      <c r="Q75" s="59"/>
      <c r="R75" s="89"/>
      <c r="S75" s="58" t="str">
        <f>IF(B75="","",IF(OR(M75="Begrünung überprüfen!",M75="Leguminosenanteil überprüfen!"),"Begrünung überprüfen!",IF(OR(R75="",Q75="",AND(R75="",Q75="")),"Bodenbearbeitung auswählen!",IF(AND(L75&lt;50,R75="Walzen/Mulchen mit Leguminosen ab 50 %"),"Leguminosenanteil oder Bodenbearbeitung überprüfen!",IF(AND(L75&gt;=50,R75="Walzen/Mulchen/Mähen"),"Leguminosenanteil oder Bodenbearbeitung überprüfen!",IF(AND(L75&gt;=50,R75="Umbruch mit Leguminosen &lt; 50 %"),"Leguminosenanteil oder Bodenbearbeitung überprüfen!",IF(AND(L75&lt;50,R75="Umbruch mit Leguminosen ab 50 %"),"Leguminosenanteil oder Bodenbearbeitung überprüfen!",IF(AND(J75&lt;50,Q75="Walzen/Mulchen mit Leguminosen ab 50 %"),"Leguminosenanteil oder Bodenbearbeitung überprüfen!",IF(AND(J75&gt;=50,Q75="Walzen/Mulchen/Mähen"),"Leguminosenanteil oder Bodenbearbeitung überprüfen!",IF(AND(J75&gt;=50,Q75="Umbruch mit Leguminosen &lt; 50 %"),"Leguminosenanteil oder Bodenbearbeitung überprüfen!",IF(AND(J75&lt;50,Q75="Umbruch mit Leguminosen ab 50 %"),"Leguminosenanteil oder Bodenbearbeitung überprüfen!",SUM(INDEX(Bodenbearbeitung!B:B,MATCH(Q75,Bodenbearbeitung!A:A,0)),INDEX(Bodenbearbeitung!B:B,MATCH(R75,Bodenbearbeitung!A:A,0))))))))))))))</f>
        <v/>
      </c>
      <c r="T75" s="109" t="str">
        <f t="shared" si="7"/>
        <v/>
      </c>
    </row>
    <row r="76" spans="1:20" x14ac:dyDescent="0.25">
      <c r="A76" s="108">
        <v>70</v>
      </c>
      <c r="B76" s="58" t="str">
        <f>IF(Flächenverzeichnis!A81="","",Flächenverzeichnis!A81)</f>
        <v/>
      </c>
      <c r="C76" s="88" t="str">
        <f>IF(B76="","",INDEX(Flächenverzeichnis!E:E,MATCH('Nmin-Methode'!B76,Flächenverzeichnis!A:A,0)))</f>
        <v/>
      </c>
      <c r="D76" s="59"/>
      <c r="E76" s="58" t="str">
        <f>IF(B76="","",IF(D76="","Zielertrag auswählen!",IF(D76="Traubenertrag:","Zielertrag auswählen!",INDEX('N-Grundbedarf'!C:C,MATCH(D76,'N-Grundbedarf'!A:A,0)))))</f>
        <v/>
      </c>
      <c r="F76" s="58" t="str">
        <f t="shared" si="4"/>
        <v/>
      </c>
      <c r="G76" s="59"/>
      <c r="H76" s="58" t="str">
        <f t="shared" si="5"/>
        <v/>
      </c>
      <c r="I76" s="59"/>
      <c r="J76" s="86"/>
      <c r="K76" s="89"/>
      <c r="L76" s="90"/>
      <c r="M76" s="88" t="str">
        <f>IF(B76="","",IF(OR(I76="",K76="",AND(I76="",K76="")),"Begrünung überprüfen!",IF(OR(J76="",L76="",AND(J76="",L76="")),"Leguminosenanteil überprüfen!",IF(AND(AND(I76="keine Begrünung",J76=0),AND(K76="keine Begrünung",L76=0)),0,IF(OR(AND(I76="",J76&gt;0),AND(K76="",L76&gt;0)),"Begrünung überprüfen!",IF(OR(AND(I76="keine Begrünung",J76&gt;0),AND(K76="keine Begrünung",L76&gt;0)),"Leguminosenanteil überprüfen!",IF(OR(AND(I76="Begrünung ohne Leguminosen",J76&gt;0),AND(K76="Begrünung ohne Leguminosen",L76&gt;0)),"Leguminosenanteil überprüfen!",IF(OR(AND(I76="Begrünung mit Leguminosen",J76&lt;=0),AND(K76="Begrünung mit Leguminosen",L76&lt;=0)),"Leguminosenanteil überprüfen!",IF(OR(I76="Begrünung ohne Leguminosen",K76="Begrünung ohne Leguminosen",I76="Begrünung mit Leguminosen",K76="Begrünung mit Leguminosen"),SUM(INDEX(Begrünung!C:C,MATCH(J76,Begrünung!A:A,0)),INDEX(Begrünung!C:C,MATCH(L76,Begrünung!A:A,0)),0))))))))))</f>
        <v/>
      </c>
      <c r="N76" s="59"/>
      <c r="O76" s="59"/>
      <c r="P76" s="58" t="str">
        <f t="shared" si="6"/>
        <v/>
      </c>
      <c r="Q76" s="59"/>
      <c r="R76" s="89"/>
      <c r="S76" s="58" t="str">
        <f>IF(B76="","",IF(OR(M76="Begrünung überprüfen!",M76="Leguminosenanteil überprüfen!"),"Begrünung überprüfen!",IF(OR(R76="",Q76="",AND(R76="",Q76="")),"Bodenbearbeitung auswählen!",IF(AND(L76&lt;50,R76="Walzen/Mulchen mit Leguminosen ab 50 %"),"Leguminosenanteil oder Bodenbearbeitung überprüfen!",IF(AND(L76&gt;=50,R76="Walzen/Mulchen/Mähen"),"Leguminosenanteil oder Bodenbearbeitung überprüfen!",IF(AND(L76&gt;=50,R76="Umbruch mit Leguminosen &lt; 50 %"),"Leguminosenanteil oder Bodenbearbeitung überprüfen!",IF(AND(L76&lt;50,R76="Umbruch mit Leguminosen ab 50 %"),"Leguminosenanteil oder Bodenbearbeitung überprüfen!",IF(AND(J76&lt;50,Q76="Walzen/Mulchen mit Leguminosen ab 50 %"),"Leguminosenanteil oder Bodenbearbeitung überprüfen!",IF(AND(J76&gt;=50,Q76="Walzen/Mulchen/Mähen"),"Leguminosenanteil oder Bodenbearbeitung überprüfen!",IF(AND(J76&gt;=50,Q76="Umbruch mit Leguminosen &lt; 50 %"),"Leguminosenanteil oder Bodenbearbeitung überprüfen!",IF(AND(J76&lt;50,Q76="Umbruch mit Leguminosen ab 50 %"),"Leguminosenanteil oder Bodenbearbeitung überprüfen!",SUM(INDEX(Bodenbearbeitung!B:B,MATCH(Q76,Bodenbearbeitung!A:A,0)),INDEX(Bodenbearbeitung!B:B,MATCH(R76,Bodenbearbeitung!A:A,0))))))))))))))</f>
        <v/>
      </c>
      <c r="T76" s="109" t="str">
        <f t="shared" si="7"/>
        <v/>
      </c>
    </row>
    <row r="77" spans="1:20" x14ac:dyDescent="0.25">
      <c r="A77" s="108">
        <v>71</v>
      </c>
      <c r="B77" s="58" t="str">
        <f>IF(Flächenverzeichnis!A82="","",Flächenverzeichnis!A82)</f>
        <v/>
      </c>
      <c r="C77" s="88" t="str">
        <f>IF(B77="","",INDEX(Flächenverzeichnis!E:E,MATCH('Nmin-Methode'!B77,Flächenverzeichnis!A:A,0)))</f>
        <v/>
      </c>
      <c r="D77" s="59"/>
      <c r="E77" s="58" t="str">
        <f>IF(B77="","",IF(D77="","Zielertrag auswählen!",IF(D77="Traubenertrag:","Zielertrag auswählen!",INDEX('N-Grundbedarf'!C:C,MATCH(D77,'N-Grundbedarf'!A:A,0)))))</f>
        <v/>
      </c>
      <c r="F77" s="58" t="str">
        <f t="shared" si="4"/>
        <v/>
      </c>
      <c r="G77" s="59"/>
      <c r="H77" s="58" t="str">
        <f t="shared" si="5"/>
        <v/>
      </c>
      <c r="I77" s="59"/>
      <c r="J77" s="86"/>
      <c r="K77" s="89"/>
      <c r="L77" s="90"/>
      <c r="M77" s="88" t="str">
        <f>IF(B77="","",IF(OR(I77="",K77="",AND(I77="",K77="")),"Begrünung überprüfen!",IF(OR(J77="",L77="",AND(J77="",L77="")),"Leguminosenanteil überprüfen!",IF(AND(AND(I77="keine Begrünung",J77=0),AND(K77="keine Begrünung",L77=0)),0,IF(OR(AND(I77="",J77&gt;0),AND(K77="",L77&gt;0)),"Begrünung überprüfen!",IF(OR(AND(I77="keine Begrünung",J77&gt;0),AND(K77="keine Begrünung",L77&gt;0)),"Leguminosenanteil überprüfen!",IF(OR(AND(I77="Begrünung ohne Leguminosen",J77&gt;0),AND(K77="Begrünung ohne Leguminosen",L77&gt;0)),"Leguminosenanteil überprüfen!",IF(OR(AND(I77="Begrünung mit Leguminosen",J77&lt;=0),AND(K77="Begrünung mit Leguminosen",L77&lt;=0)),"Leguminosenanteil überprüfen!",IF(OR(I77="Begrünung ohne Leguminosen",K77="Begrünung ohne Leguminosen",I77="Begrünung mit Leguminosen",K77="Begrünung mit Leguminosen"),SUM(INDEX(Begrünung!C:C,MATCH(J77,Begrünung!A:A,0)),INDEX(Begrünung!C:C,MATCH(L77,Begrünung!A:A,0)),0))))))))))</f>
        <v/>
      </c>
      <c r="N77" s="59"/>
      <c r="O77" s="59"/>
      <c r="P77" s="58" t="str">
        <f t="shared" si="6"/>
        <v/>
      </c>
      <c r="Q77" s="59"/>
      <c r="R77" s="89"/>
      <c r="S77" s="58" t="str">
        <f>IF(B77="","",IF(OR(M77="Begrünung überprüfen!",M77="Leguminosenanteil überprüfen!"),"Begrünung überprüfen!",IF(OR(R77="",Q77="",AND(R77="",Q77="")),"Bodenbearbeitung auswählen!",IF(AND(L77&lt;50,R77="Walzen/Mulchen mit Leguminosen ab 50 %"),"Leguminosenanteil oder Bodenbearbeitung überprüfen!",IF(AND(L77&gt;=50,R77="Walzen/Mulchen/Mähen"),"Leguminosenanteil oder Bodenbearbeitung überprüfen!",IF(AND(L77&gt;=50,R77="Umbruch mit Leguminosen &lt; 50 %"),"Leguminosenanteil oder Bodenbearbeitung überprüfen!",IF(AND(L77&lt;50,R77="Umbruch mit Leguminosen ab 50 %"),"Leguminosenanteil oder Bodenbearbeitung überprüfen!",IF(AND(J77&lt;50,Q77="Walzen/Mulchen mit Leguminosen ab 50 %"),"Leguminosenanteil oder Bodenbearbeitung überprüfen!",IF(AND(J77&gt;=50,Q77="Walzen/Mulchen/Mähen"),"Leguminosenanteil oder Bodenbearbeitung überprüfen!",IF(AND(J77&gt;=50,Q77="Umbruch mit Leguminosen &lt; 50 %"),"Leguminosenanteil oder Bodenbearbeitung überprüfen!",IF(AND(J77&lt;50,Q77="Umbruch mit Leguminosen ab 50 %"),"Leguminosenanteil oder Bodenbearbeitung überprüfen!",SUM(INDEX(Bodenbearbeitung!B:B,MATCH(Q77,Bodenbearbeitung!A:A,0)),INDEX(Bodenbearbeitung!B:B,MATCH(R77,Bodenbearbeitung!A:A,0))))))))))))))</f>
        <v/>
      </c>
      <c r="T77" s="109" t="str">
        <f t="shared" si="7"/>
        <v/>
      </c>
    </row>
    <row r="78" spans="1:20" x14ac:dyDescent="0.25">
      <c r="A78" s="108">
        <v>72</v>
      </c>
      <c r="B78" s="58" t="str">
        <f>IF(Flächenverzeichnis!A83="","",Flächenverzeichnis!A83)</f>
        <v/>
      </c>
      <c r="C78" s="88" t="str">
        <f>IF(B78="","",INDEX(Flächenverzeichnis!E:E,MATCH('Nmin-Methode'!B78,Flächenverzeichnis!A:A,0)))</f>
        <v/>
      </c>
      <c r="D78" s="59"/>
      <c r="E78" s="58" t="str">
        <f>IF(B78="","",IF(D78="","Zielertrag auswählen!",IF(D78="Traubenertrag:","Zielertrag auswählen!",INDEX('N-Grundbedarf'!C:C,MATCH(D78,'N-Grundbedarf'!A:A,0)))))</f>
        <v/>
      </c>
      <c r="F78" s="58" t="str">
        <f t="shared" si="4"/>
        <v/>
      </c>
      <c r="G78" s="59"/>
      <c r="H78" s="58" t="str">
        <f t="shared" si="5"/>
        <v/>
      </c>
      <c r="I78" s="59"/>
      <c r="J78" s="86"/>
      <c r="K78" s="89"/>
      <c r="L78" s="90"/>
      <c r="M78" s="88" t="str">
        <f>IF(B78="","",IF(OR(I78="",K78="",AND(I78="",K78="")),"Begrünung überprüfen!",IF(OR(J78="",L78="",AND(J78="",L78="")),"Leguminosenanteil überprüfen!",IF(AND(AND(I78="keine Begrünung",J78=0),AND(K78="keine Begrünung",L78=0)),0,IF(OR(AND(I78="",J78&gt;0),AND(K78="",L78&gt;0)),"Begrünung überprüfen!",IF(OR(AND(I78="keine Begrünung",J78&gt;0),AND(K78="keine Begrünung",L78&gt;0)),"Leguminosenanteil überprüfen!",IF(OR(AND(I78="Begrünung ohne Leguminosen",J78&gt;0),AND(K78="Begrünung ohne Leguminosen",L78&gt;0)),"Leguminosenanteil überprüfen!",IF(OR(AND(I78="Begrünung mit Leguminosen",J78&lt;=0),AND(K78="Begrünung mit Leguminosen",L78&lt;=0)),"Leguminosenanteil überprüfen!",IF(OR(I78="Begrünung ohne Leguminosen",K78="Begrünung ohne Leguminosen",I78="Begrünung mit Leguminosen",K78="Begrünung mit Leguminosen"),SUM(INDEX(Begrünung!C:C,MATCH(J78,Begrünung!A:A,0)),INDEX(Begrünung!C:C,MATCH(L78,Begrünung!A:A,0)),0))))))))))</f>
        <v/>
      </c>
      <c r="N78" s="59"/>
      <c r="O78" s="59"/>
      <c r="P78" s="58" t="str">
        <f t="shared" si="6"/>
        <v/>
      </c>
      <c r="Q78" s="59"/>
      <c r="R78" s="89"/>
      <c r="S78" s="58" t="str">
        <f>IF(B78="","",IF(OR(M78="Begrünung überprüfen!",M78="Leguminosenanteil überprüfen!"),"Begrünung überprüfen!",IF(OR(R78="",Q78="",AND(R78="",Q78="")),"Bodenbearbeitung auswählen!",IF(AND(L78&lt;50,R78="Walzen/Mulchen mit Leguminosen ab 50 %"),"Leguminosenanteil oder Bodenbearbeitung überprüfen!",IF(AND(L78&gt;=50,R78="Walzen/Mulchen/Mähen"),"Leguminosenanteil oder Bodenbearbeitung überprüfen!",IF(AND(L78&gt;=50,R78="Umbruch mit Leguminosen &lt; 50 %"),"Leguminosenanteil oder Bodenbearbeitung überprüfen!",IF(AND(L78&lt;50,R78="Umbruch mit Leguminosen ab 50 %"),"Leguminosenanteil oder Bodenbearbeitung überprüfen!",IF(AND(J78&lt;50,Q78="Walzen/Mulchen mit Leguminosen ab 50 %"),"Leguminosenanteil oder Bodenbearbeitung überprüfen!",IF(AND(J78&gt;=50,Q78="Walzen/Mulchen/Mähen"),"Leguminosenanteil oder Bodenbearbeitung überprüfen!",IF(AND(J78&gt;=50,Q78="Umbruch mit Leguminosen &lt; 50 %"),"Leguminosenanteil oder Bodenbearbeitung überprüfen!",IF(AND(J78&lt;50,Q78="Umbruch mit Leguminosen ab 50 %"),"Leguminosenanteil oder Bodenbearbeitung überprüfen!",SUM(INDEX(Bodenbearbeitung!B:B,MATCH(Q78,Bodenbearbeitung!A:A,0)),INDEX(Bodenbearbeitung!B:B,MATCH(R78,Bodenbearbeitung!A:A,0))))))))))))))</f>
        <v/>
      </c>
      <c r="T78" s="109" t="str">
        <f t="shared" si="7"/>
        <v/>
      </c>
    </row>
    <row r="79" spans="1:20" x14ac:dyDescent="0.25">
      <c r="A79" s="108">
        <v>73</v>
      </c>
      <c r="B79" s="58" t="str">
        <f>IF(Flächenverzeichnis!A84="","",Flächenverzeichnis!A84)</f>
        <v/>
      </c>
      <c r="C79" s="88" t="str">
        <f>IF(B79="","",INDEX(Flächenverzeichnis!E:E,MATCH('Nmin-Methode'!B79,Flächenverzeichnis!A:A,0)))</f>
        <v/>
      </c>
      <c r="D79" s="59"/>
      <c r="E79" s="58" t="str">
        <f>IF(B79="","",IF(D79="","Zielertrag auswählen!",IF(D79="Traubenertrag:","Zielertrag auswählen!",INDEX('N-Grundbedarf'!C:C,MATCH(D79,'N-Grundbedarf'!A:A,0)))))</f>
        <v/>
      </c>
      <c r="F79" s="58" t="str">
        <f t="shared" si="4"/>
        <v/>
      </c>
      <c r="G79" s="59"/>
      <c r="H79" s="58" t="str">
        <f t="shared" si="5"/>
        <v/>
      </c>
      <c r="I79" s="59"/>
      <c r="J79" s="86"/>
      <c r="K79" s="89"/>
      <c r="L79" s="90"/>
      <c r="M79" s="88" t="str">
        <f>IF(B79="","",IF(OR(I79="",K79="",AND(I79="",K79="")),"Begrünung überprüfen!",IF(OR(J79="",L79="",AND(J79="",L79="")),"Leguminosenanteil überprüfen!",IF(AND(AND(I79="keine Begrünung",J79=0),AND(K79="keine Begrünung",L79=0)),0,IF(OR(AND(I79="",J79&gt;0),AND(K79="",L79&gt;0)),"Begrünung überprüfen!",IF(OR(AND(I79="keine Begrünung",J79&gt;0),AND(K79="keine Begrünung",L79&gt;0)),"Leguminosenanteil überprüfen!",IF(OR(AND(I79="Begrünung ohne Leguminosen",J79&gt;0),AND(K79="Begrünung ohne Leguminosen",L79&gt;0)),"Leguminosenanteil überprüfen!",IF(OR(AND(I79="Begrünung mit Leguminosen",J79&lt;=0),AND(K79="Begrünung mit Leguminosen",L79&lt;=0)),"Leguminosenanteil überprüfen!",IF(OR(I79="Begrünung ohne Leguminosen",K79="Begrünung ohne Leguminosen",I79="Begrünung mit Leguminosen",K79="Begrünung mit Leguminosen"),SUM(INDEX(Begrünung!C:C,MATCH(J79,Begrünung!A:A,0)),INDEX(Begrünung!C:C,MATCH(L79,Begrünung!A:A,0)),0))))))))))</f>
        <v/>
      </c>
      <c r="N79" s="59"/>
      <c r="O79" s="59"/>
      <c r="P79" s="58" t="str">
        <f t="shared" si="6"/>
        <v/>
      </c>
      <c r="Q79" s="59"/>
      <c r="R79" s="89"/>
      <c r="S79" s="58" t="str">
        <f>IF(B79="","",IF(OR(M79="Begrünung überprüfen!",M79="Leguminosenanteil überprüfen!"),"Begrünung überprüfen!",IF(OR(R79="",Q79="",AND(R79="",Q79="")),"Bodenbearbeitung auswählen!",IF(AND(L79&lt;50,R79="Walzen/Mulchen mit Leguminosen ab 50 %"),"Leguminosenanteil oder Bodenbearbeitung überprüfen!",IF(AND(L79&gt;=50,R79="Walzen/Mulchen/Mähen"),"Leguminosenanteil oder Bodenbearbeitung überprüfen!",IF(AND(L79&gt;=50,R79="Umbruch mit Leguminosen &lt; 50 %"),"Leguminosenanteil oder Bodenbearbeitung überprüfen!",IF(AND(L79&lt;50,R79="Umbruch mit Leguminosen ab 50 %"),"Leguminosenanteil oder Bodenbearbeitung überprüfen!",IF(AND(J79&lt;50,Q79="Walzen/Mulchen mit Leguminosen ab 50 %"),"Leguminosenanteil oder Bodenbearbeitung überprüfen!",IF(AND(J79&gt;=50,Q79="Walzen/Mulchen/Mähen"),"Leguminosenanteil oder Bodenbearbeitung überprüfen!",IF(AND(J79&gt;=50,Q79="Umbruch mit Leguminosen &lt; 50 %"),"Leguminosenanteil oder Bodenbearbeitung überprüfen!",IF(AND(J79&lt;50,Q79="Umbruch mit Leguminosen ab 50 %"),"Leguminosenanteil oder Bodenbearbeitung überprüfen!",SUM(INDEX(Bodenbearbeitung!B:B,MATCH(Q79,Bodenbearbeitung!A:A,0)),INDEX(Bodenbearbeitung!B:B,MATCH(R79,Bodenbearbeitung!A:A,0))))))))))))))</f>
        <v/>
      </c>
      <c r="T79" s="109" t="str">
        <f t="shared" si="7"/>
        <v/>
      </c>
    </row>
    <row r="80" spans="1:20" x14ac:dyDescent="0.25">
      <c r="A80" s="108">
        <v>74</v>
      </c>
      <c r="B80" s="58" t="str">
        <f>IF(Flächenverzeichnis!A85="","",Flächenverzeichnis!A85)</f>
        <v/>
      </c>
      <c r="C80" s="88" t="str">
        <f>IF(B80="","",INDEX(Flächenverzeichnis!E:E,MATCH('Nmin-Methode'!B80,Flächenverzeichnis!A:A,0)))</f>
        <v/>
      </c>
      <c r="D80" s="59"/>
      <c r="E80" s="58" t="str">
        <f>IF(B80="","",IF(D80="","Zielertrag auswählen!",IF(D80="Traubenertrag:","Zielertrag auswählen!",INDEX('N-Grundbedarf'!C:C,MATCH(D80,'N-Grundbedarf'!A:A,0)))))</f>
        <v/>
      </c>
      <c r="F80" s="58" t="str">
        <f t="shared" si="4"/>
        <v/>
      </c>
      <c r="G80" s="59"/>
      <c r="H80" s="58" t="str">
        <f t="shared" si="5"/>
        <v/>
      </c>
      <c r="I80" s="59"/>
      <c r="J80" s="86"/>
      <c r="K80" s="89"/>
      <c r="L80" s="90"/>
      <c r="M80" s="88" t="str">
        <f>IF(B80="","",IF(OR(I80="",K80="",AND(I80="",K80="")),"Begrünung überprüfen!",IF(OR(J80="",L80="",AND(J80="",L80="")),"Leguminosenanteil überprüfen!",IF(AND(AND(I80="keine Begrünung",J80=0),AND(K80="keine Begrünung",L80=0)),0,IF(OR(AND(I80="",J80&gt;0),AND(K80="",L80&gt;0)),"Begrünung überprüfen!",IF(OR(AND(I80="keine Begrünung",J80&gt;0),AND(K80="keine Begrünung",L80&gt;0)),"Leguminosenanteil überprüfen!",IF(OR(AND(I80="Begrünung ohne Leguminosen",J80&gt;0),AND(K80="Begrünung ohne Leguminosen",L80&gt;0)),"Leguminosenanteil überprüfen!",IF(OR(AND(I80="Begrünung mit Leguminosen",J80&lt;=0),AND(K80="Begrünung mit Leguminosen",L80&lt;=0)),"Leguminosenanteil überprüfen!",IF(OR(I80="Begrünung ohne Leguminosen",K80="Begrünung ohne Leguminosen",I80="Begrünung mit Leguminosen",K80="Begrünung mit Leguminosen"),SUM(INDEX(Begrünung!C:C,MATCH(J80,Begrünung!A:A,0)),INDEX(Begrünung!C:C,MATCH(L80,Begrünung!A:A,0)),0))))))))))</f>
        <v/>
      </c>
      <c r="N80" s="59"/>
      <c r="O80" s="59"/>
      <c r="P80" s="58" t="str">
        <f t="shared" si="6"/>
        <v/>
      </c>
      <c r="Q80" s="59"/>
      <c r="R80" s="89"/>
      <c r="S80" s="58" t="str">
        <f>IF(B80="","",IF(OR(M80="Begrünung überprüfen!",M80="Leguminosenanteil überprüfen!"),"Begrünung überprüfen!",IF(OR(R80="",Q80="",AND(R80="",Q80="")),"Bodenbearbeitung auswählen!",IF(AND(L80&lt;50,R80="Walzen/Mulchen mit Leguminosen ab 50 %"),"Leguminosenanteil oder Bodenbearbeitung überprüfen!",IF(AND(L80&gt;=50,R80="Walzen/Mulchen/Mähen"),"Leguminosenanteil oder Bodenbearbeitung überprüfen!",IF(AND(L80&gt;=50,R80="Umbruch mit Leguminosen &lt; 50 %"),"Leguminosenanteil oder Bodenbearbeitung überprüfen!",IF(AND(L80&lt;50,R80="Umbruch mit Leguminosen ab 50 %"),"Leguminosenanteil oder Bodenbearbeitung überprüfen!",IF(AND(J80&lt;50,Q80="Walzen/Mulchen mit Leguminosen ab 50 %"),"Leguminosenanteil oder Bodenbearbeitung überprüfen!",IF(AND(J80&gt;=50,Q80="Walzen/Mulchen/Mähen"),"Leguminosenanteil oder Bodenbearbeitung überprüfen!",IF(AND(J80&gt;=50,Q80="Umbruch mit Leguminosen &lt; 50 %"),"Leguminosenanteil oder Bodenbearbeitung überprüfen!",IF(AND(J80&lt;50,Q80="Umbruch mit Leguminosen ab 50 %"),"Leguminosenanteil oder Bodenbearbeitung überprüfen!",SUM(INDEX(Bodenbearbeitung!B:B,MATCH(Q80,Bodenbearbeitung!A:A,0)),INDEX(Bodenbearbeitung!B:B,MATCH(R80,Bodenbearbeitung!A:A,0))))))))))))))</f>
        <v/>
      </c>
      <c r="T80" s="109" t="str">
        <f t="shared" si="7"/>
        <v/>
      </c>
    </row>
    <row r="81" spans="1:20" x14ac:dyDescent="0.25">
      <c r="A81" s="108">
        <v>75</v>
      </c>
      <c r="B81" s="58" t="str">
        <f>IF(Flächenverzeichnis!A86="","",Flächenverzeichnis!A86)</f>
        <v/>
      </c>
      <c r="C81" s="88" t="str">
        <f>IF(B81="","",INDEX(Flächenverzeichnis!E:E,MATCH('Nmin-Methode'!B81,Flächenverzeichnis!A:A,0)))</f>
        <v/>
      </c>
      <c r="D81" s="59"/>
      <c r="E81" s="58" t="str">
        <f>IF(B81="","",IF(D81="","Zielertrag auswählen!",IF(D81="Traubenertrag:","Zielertrag auswählen!",INDEX('N-Grundbedarf'!C:C,MATCH(D81,'N-Grundbedarf'!A:A,0)))))</f>
        <v/>
      </c>
      <c r="F81" s="58" t="str">
        <f t="shared" si="4"/>
        <v/>
      </c>
      <c r="G81" s="59"/>
      <c r="H81" s="58" t="str">
        <f t="shared" si="5"/>
        <v/>
      </c>
      <c r="I81" s="59"/>
      <c r="J81" s="86"/>
      <c r="K81" s="89"/>
      <c r="L81" s="90"/>
      <c r="M81" s="88" t="str">
        <f>IF(B81="","",IF(OR(I81="",K81="",AND(I81="",K81="")),"Begrünung überprüfen!",IF(OR(J81="",L81="",AND(J81="",L81="")),"Leguminosenanteil überprüfen!",IF(AND(AND(I81="keine Begrünung",J81=0),AND(K81="keine Begrünung",L81=0)),0,IF(OR(AND(I81="",J81&gt;0),AND(K81="",L81&gt;0)),"Begrünung überprüfen!",IF(OR(AND(I81="keine Begrünung",J81&gt;0),AND(K81="keine Begrünung",L81&gt;0)),"Leguminosenanteil überprüfen!",IF(OR(AND(I81="Begrünung ohne Leguminosen",J81&gt;0),AND(K81="Begrünung ohne Leguminosen",L81&gt;0)),"Leguminosenanteil überprüfen!",IF(OR(AND(I81="Begrünung mit Leguminosen",J81&lt;=0),AND(K81="Begrünung mit Leguminosen",L81&lt;=0)),"Leguminosenanteil überprüfen!",IF(OR(I81="Begrünung ohne Leguminosen",K81="Begrünung ohne Leguminosen",I81="Begrünung mit Leguminosen",K81="Begrünung mit Leguminosen"),SUM(INDEX(Begrünung!C:C,MATCH(J81,Begrünung!A:A,0)),INDEX(Begrünung!C:C,MATCH(L81,Begrünung!A:A,0)),0))))))))))</f>
        <v/>
      </c>
      <c r="N81" s="59"/>
      <c r="O81" s="59"/>
      <c r="P81" s="58" t="str">
        <f t="shared" si="6"/>
        <v/>
      </c>
      <c r="Q81" s="59"/>
      <c r="R81" s="89"/>
      <c r="S81" s="58" t="str">
        <f>IF(B81="","",IF(OR(M81="Begrünung überprüfen!",M81="Leguminosenanteil überprüfen!"),"Begrünung überprüfen!",IF(OR(R81="",Q81="",AND(R81="",Q81="")),"Bodenbearbeitung auswählen!",IF(AND(L81&lt;50,R81="Walzen/Mulchen mit Leguminosen ab 50 %"),"Leguminosenanteil oder Bodenbearbeitung überprüfen!",IF(AND(L81&gt;=50,R81="Walzen/Mulchen/Mähen"),"Leguminosenanteil oder Bodenbearbeitung überprüfen!",IF(AND(L81&gt;=50,R81="Umbruch mit Leguminosen &lt; 50 %"),"Leguminosenanteil oder Bodenbearbeitung überprüfen!",IF(AND(L81&lt;50,R81="Umbruch mit Leguminosen ab 50 %"),"Leguminosenanteil oder Bodenbearbeitung überprüfen!",IF(AND(J81&lt;50,Q81="Walzen/Mulchen mit Leguminosen ab 50 %"),"Leguminosenanteil oder Bodenbearbeitung überprüfen!",IF(AND(J81&gt;=50,Q81="Walzen/Mulchen/Mähen"),"Leguminosenanteil oder Bodenbearbeitung überprüfen!",IF(AND(J81&gt;=50,Q81="Umbruch mit Leguminosen &lt; 50 %"),"Leguminosenanteil oder Bodenbearbeitung überprüfen!",IF(AND(J81&lt;50,Q81="Umbruch mit Leguminosen ab 50 %"),"Leguminosenanteil oder Bodenbearbeitung überprüfen!",SUM(INDEX(Bodenbearbeitung!B:B,MATCH(Q81,Bodenbearbeitung!A:A,0)),INDEX(Bodenbearbeitung!B:B,MATCH(R81,Bodenbearbeitung!A:A,0))))))))))))))</f>
        <v/>
      </c>
      <c r="T81" s="109" t="str">
        <f t="shared" si="7"/>
        <v/>
      </c>
    </row>
    <row r="82" spans="1:20" x14ac:dyDescent="0.25">
      <c r="A82" s="108">
        <v>76</v>
      </c>
      <c r="B82" s="58" t="str">
        <f>IF(Flächenverzeichnis!A87="","",Flächenverzeichnis!A87)</f>
        <v/>
      </c>
      <c r="C82" s="88" t="str">
        <f>IF(B82="","",INDEX(Flächenverzeichnis!E:E,MATCH('Nmin-Methode'!B82,Flächenverzeichnis!A:A,0)))</f>
        <v/>
      </c>
      <c r="D82" s="59"/>
      <c r="E82" s="58" t="str">
        <f>IF(B82="","",IF(D82="","Zielertrag auswählen!",IF(D82="Traubenertrag:","Zielertrag auswählen!",INDEX('N-Grundbedarf'!C:C,MATCH(D82,'N-Grundbedarf'!A:A,0)))))</f>
        <v/>
      </c>
      <c r="F82" s="58" t="str">
        <f t="shared" si="4"/>
        <v/>
      </c>
      <c r="G82" s="59"/>
      <c r="H82" s="58" t="str">
        <f t="shared" si="5"/>
        <v/>
      </c>
      <c r="I82" s="59"/>
      <c r="J82" s="86"/>
      <c r="K82" s="89"/>
      <c r="L82" s="90"/>
      <c r="M82" s="88" t="str">
        <f>IF(B82="","",IF(OR(I82="",K82="",AND(I82="",K82="")),"Begrünung überprüfen!",IF(OR(J82="",L82="",AND(J82="",L82="")),"Leguminosenanteil überprüfen!",IF(AND(AND(I82="keine Begrünung",J82=0),AND(K82="keine Begrünung",L82=0)),0,IF(OR(AND(I82="",J82&gt;0),AND(K82="",L82&gt;0)),"Begrünung überprüfen!",IF(OR(AND(I82="keine Begrünung",J82&gt;0),AND(K82="keine Begrünung",L82&gt;0)),"Leguminosenanteil überprüfen!",IF(OR(AND(I82="Begrünung ohne Leguminosen",J82&gt;0),AND(K82="Begrünung ohne Leguminosen",L82&gt;0)),"Leguminosenanteil überprüfen!",IF(OR(AND(I82="Begrünung mit Leguminosen",J82&lt;=0),AND(K82="Begrünung mit Leguminosen",L82&lt;=0)),"Leguminosenanteil überprüfen!",IF(OR(I82="Begrünung ohne Leguminosen",K82="Begrünung ohne Leguminosen",I82="Begrünung mit Leguminosen",K82="Begrünung mit Leguminosen"),SUM(INDEX(Begrünung!C:C,MATCH(J82,Begrünung!A:A,0)),INDEX(Begrünung!C:C,MATCH(L82,Begrünung!A:A,0)),0))))))))))</f>
        <v/>
      </c>
      <c r="N82" s="59"/>
      <c r="O82" s="59"/>
      <c r="P82" s="58" t="str">
        <f t="shared" si="6"/>
        <v/>
      </c>
      <c r="Q82" s="59"/>
      <c r="R82" s="89"/>
      <c r="S82" s="58" t="str">
        <f>IF(B82="","",IF(OR(M82="Begrünung überprüfen!",M82="Leguminosenanteil überprüfen!"),"Begrünung überprüfen!",IF(OR(R82="",Q82="",AND(R82="",Q82="")),"Bodenbearbeitung auswählen!",IF(AND(L82&lt;50,R82="Walzen/Mulchen mit Leguminosen ab 50 %"),"Leguminosenanteil oder Bodenbearbeitung überprüfen!",IF(AND(L82&gt;=50,R82="Walzen/Mulchen/Mähen"),"Leguminosenanteil oder Bodenbearbeitung überprüfen!",IF(AND(L82&gt;=50,R82="Umbruch mit Leguminosen &lt; 50 %"),"Leguminosenanteil oder Bodenbearbeitung überprüfen!",IF(AND(L82&lt;50,R82="Umbruch mit Leguminosen ab 50 %"),"Leguminosenanteil oder Bodenbearbeitung überprüfen!",IF(AND(J82&lt;50,Q82="Walzen/Mulchen mit Leguminosen ab 50 %"),"Leguminosenanteil oder Bodenbearbeitung überprüfen!",IF(AND(J82&gt;=50,Q82="Walzen/Mulchen/Mähen"),"Leguminosenanteil oder Bodenbearbeitung überprüfen!",IF(AND(J82&gt;=50,Q82="Umbruch mit Leguminosen &lt; 50 %"),"Leguminosenanteil oder Bodenbearbeitung überprüfen!",IF(AND(J82&lt;50,Q82="Umbruch mit Leguminosen ab 50 %"),"Leguminosenanteil oder Bodenbearbeitung überprüfen!",SUM(INDEX(Bodenbearbeitung!B:B,MATCH(Q82,Bodenbearbeitung!A:A,0)),INDEX(Bodenbearbeitung!B:B,MATCH(R82,Bodenbearbeitung!A:A,0))))))))))))))</f>
        <v/>
      </c>
      <c r="T82" s="109" t="str">
        <f t="shared" si="7"/>
        <v/>
      </c>
    </row>
    <row r="83" spans="1:20" x14ac:dyDescent="0.25">
      <c r="A83" s="108">
        <v>77</v>
      </c>
      <c r="B83" s="58" t="str">
        <f>IF(Flächenverzeichnis!A88="","",Flächenverzeichnis!A88)</f>
        <v/>
      </c>
      <c r="C83" s="88" t="str">
        <f>IF(B83="","",INDEX(Flächenverzeichnis!E:E,MATCH('Nmin-Methode'!B83,Flächenverzeichnis!A:A,0)))</f>
        <v/>
      </c>
      <c r="D83" s="59"/>
      <c r="E83" s="58" t="str">
        <f>IF(B83="","",IF(D83="","Zielertrag auswählen!",IF(D83="Traubenertrag:","Zielertrag auswählen!",INDEX('N-Grundbedarf'!C:C,MATCH(D83,'N-Grundbedarf'!A:A,0)))))</f>
        <v/>
      </c>
      <c r="F83" s="58" t="str">
        <f t="shared" si="4"/>
        <v/>
      </c>
      <c r="G83" s="59"/>
      <c r="H83" s="58" t="str">
        <f t="shared" si="5"/>
        <v/>
      </c>
      <c r="I83" s="59"/>
      <c r="J83" s="86"/>
      <c r="K83" s="89"/>
      <c r="L83" s="90"/>
      <c r="M83" s="88" t="str">
        <f>IF(B83="","",IF(OR(I83="",K83="",AND(I83="",K83="")),"Begrünung überprüfen!",IF(OR(J83="",L83="",AND(J83="",L83="")),"Leguminosenanteil überprüfen!",IF(AND(AND(I83="keine Begrünung",J83=0),AND(K83="keine Begrünung",L83=0)),0,IF(OR(AND(I83="",J83&gt;0),AND(K83="",L83&gt;0)),"Begrünung überprüfen!",IF(OR(AND(I83="keine Begrünung",J83&gt;0),AND(K83="keine Begrünung",L83&gt;0)),"Leguminosenanteil überprüfen!",IF(OR(AND(I83="Begrünung ohne Leguminosen",J83&gt;0),AND(K83="Begrünung ohne Leguminosen",L83&gt;0)),"Leguminosenanteil überprüfen!",IF(OR(AND(I83="Begrünung mit Leguminosen",J83&lt;=0),AND(K83="Begrünung mit Leguminosen",L83&lt;=0)),"Leguminosenanteil überprüfen!",IF(OR(I83="Begrünung ohne Leguminosen",K83="Begrünung ohne Leguminosen",I83="Begrünung mit Leguminosen",K83="Begrünung mit Leguminosen"),SUM(INDEX(Begrünung!C:C,MATCH(J83,Begrünung!A:A,0)),INDEX(Begrünung!C:C,MATCH(L83,Begrünung!A:A,0)),0))))))))))</f>
        <v/>
      </c>
      <c r="N83" s="59"/>
      <c r="O83" s="59"/>
      <c r="P83" s="58" t="str">
        <f t="shared" si="6"/>
        <v/>
      </c>
      <c r="Q83" s="59"/>
      <c r="R83" s="89"/>
      <c r="S83" s="58" t="str">
        <f>IF(B83="","",IF(OR(M83="Begrünung überprüfen!",M83="Leguminosenanteil überprüfen!"),"Begrünung überprüfen!",IF(OR(R83="",Q83="",AND(R83="",Q83="")),"Bodenbearbeitung auswählen!",IF(AND(L83&lt;50,R83="Walzen/Mulchen mit Leguminosen ab 50 %"),"Leguminosenanteil oder Bodenbearbeitung überprüfen!",IF(AND(L83&gt;=50,R83="Walzen/Mulchen/Mähen"),"Leguminosenanteil oder Bodenbearbeitung überprüfen!",IF(AND(L83&gt;=50,R83="Umbruch mit Leguminosen &lt; 50 %"),"Leguminosenanteil oder Bodenbearbeitung überprüfen!",IF(AND(L83&lt;50,R83="Umbruch mit Leguminosen ab 50 %"),"Leguminosenanteil oder Bodenbearbeitung überprüfen!",IF(AND(J83&lt;50,Q83="Walzen/Mulchen mit Leguminosen ab 50 %"),"Leguminosenanteil oder Bodenbearbeitung überprüfen!",IF(AND(J83&gt;=50,Q83="Walzen/Mulchen/Mähen"),"Leguminosenanteil oder Bodenbearbeitung überprüfen!",IF(AND(J83&gt;=50,Q83="Umbruch mit Leguminosen &lt; 50 %"),"Leguminosenanteil oder Bodenbearbeitung überprüfen!",IF(AND(J83&lt;50,Q83="Umbruch mit Leguminosen ab 50 %"),"Leguminosenanteil oder Bodenbearbeitung überprüfen!",SUM(INDEX(Bodenbearbeitung!B:B,MATCH(Q83,Bodenbearbeitung!A:A,0)),INDEX(Bodenbearbeitung!B:B,MATCH(R83,Bodenbearbeitung!A:A,0))))))))))))))</f>
        <v/>
      </c>
      <c r="T83" s="109" t="str">
        <f t="shared" si="7"/>
        <v/>
      </c>
    </row>
    <row r="84" spans="1:20" x14ac:dyDescent="0.25">
      <c r="A84" s="108">
        <v>78</v>
      </c>
      <c r="B84" s="58" t="str">
        <f>IF(Flächenverzeichnis!A89="","",Flächenverzeichnis!A89)</f>
        <v/>
      </c>
      <c r="C84" s="88" t="str">
        <f>IF(B84="","",INDEX(Flächenverzeichnis!E:E,MATCH('Nmin-Methode'!B84,Flächenverzeichnis!A:A,0)))</f>
        <v/>
      </c>
      <c r="D84" s="59"/>
      <c r="E84" s="58" t="str">
        <f>IF(B84="","",IF(D84="","Zielertrag auswählen!",IF(D84="Traubenertrag:","Zielertrag auswählen!",INDEX('N-Grundbedarf'!C:C,MATCH(D84,'N-Grundbedarf'!A:A,0)))))</f>
        <v/>
      </c>
      <c r="F84" s="58" t="str">
        <f t="shared" si="4"/>
        <v/>
      </c>
      <c r="G84" s="59"/>
      <c r="H84" s="58" t="str">
        <f t="shared" si="5"/>
        <v/>
      </c>
      <c r="I84" s="59"/>
      <c r="J84" s="86"/>
      <c r="K84" s="89"/>
      <c r="L84" s="90"/>
      <c r="M84" s="88" t="str">
        <f>IF(B84="","",IF(OR(I84="",K84="",AND(I84="",K84="")),"Begrünung überprüfen!",IF(OR(J84="",L84="",AND(J84="",L84="")),"Leguminosenanteil überprüfen!",IF(AND(AND(I84="keine Begrünung",J84=0),AND(K84="keine Begrünung",L84=0)),0,IF(OR(AND(I84="",J84&gt;0),AND(K84="",L84&gt;0)),"Begrünung überprüfen!",IF(OR(AND(I84="keine Begrünung",J84&gt;0),AND(K84="keine Begrünung",L84&gt;0)),"Leguminosenanteil überprüfen!",IF(OR(AND(I84="Begrünung ohne Leguminosen",J84&gt;0),AND(K84="Begrünung ohne Leguminosen",L84&gt;0)),"Leguminosenanteil überprüfen!",IF(OR(AND(I84="Begrünung mit Leguminosen",J84&lt;=0),AND(K84="Begrünung mit Leguminosen",L84&lt;=0)),"Leguminosenanteil überprüfen!",IF(OR(I84="Begrünung ohne Leguminosen",K84="Begrünung ohne Leguminosen",I84="Begrünung mit Leguminosen",K84="Begrünung mit Leguminosen"),SUM(INDEX(Begrünung!C:C,MATCH(J84,Begrünung!A:A,0)),INDEX(Begrünung!C:C,MATCH(L84,Begrünung!A:A,0)),0))))))))))</f>
        <v/>
      </c>
      <c r="N84" s="59"/>
      <c r="O84" s="59"/>
      <c r="P84" s="58" t="str">
        <f t="shared" si="6"/>
        <v/>
      </c>
      <c r="Q84" s="59"/>
      <c r="R84" s="89"/>
      <c r="S84" s="58" t="str">
        <f>IF(B84="","",IF(OR(M84="Begrünung überprüfen!",M84="Leguminosenanteil überprüfen!"),"Begrünung überprüfen!",IF(OR(R84="",Q84="",AND(R84="",Q84="")),"Bodenbearbeitung auswählen!",IF(AND(L84&lt;50,R84="Walzen/Mulchen mit Leguminosen ab 50 %"),"Leguminosenanteil oder Bodenbearbeitung überprüfen!",IF(AND(L84&gt;=50,R84="Walzen/Mulchen/Mähen"),"Leguminosenanteil oder Bodenbearbeitung überprüfen!",IF(AND(L84&gt;=50,R84="Umbruch mit Leguminosen &lt; 50 %"),"Leguminosenanteil oder Bodenbearbeitung überprüfen!",IF(AND(L84&lt;50,R84="Umbruch mit Leguminosen ab 50 %"),"Leguminosenanteil oder Bodenbearbeitung überprüfen!",IF(AND(J84&lt;50,Q84="Walzen/Mulchen mit Leguminosen ab 50 %"),"Leguminosenanteil oder Bodenbearbeitung überprüfen!",IF(AND(J84&gt;=50,Q84="Walzen/Mulchen/Mähen"),"Leguminosenanteil oder Bodenbearbeitung überprüfen!",IF(AND(J84&gt;=50,Q84="Umbruch mit Leguminosen &lt; 50 %"),"Leguminosenanteil oder Bodenbearbeitung überprüfen!",IF(AND(J84&lt;50,Q84="Umbruch mit Leguminosen ab 50 %"),"Leguminosenanteil oder Bodenbearbeitung überprüfen!",SUM(INDEX(Bodenbearbeitung!B:B,MATCH(Q84,Bodenbearbeitung!A:A,0)),INDEX(Bodenbearbeitung!B:B,MATCH(R84,Bodenbearbeitung!A:A,0))))))))))))))</f>
        <v/>
      </c>
      <c r="T84" s="109" t="str">
        <f t="shared" si="7"/>
        <v/>
      </c>
    </row>
    <row r="85" spans="1:20" x14ac:dyDescent="0.25">
      <c r="A85" s="108">
        <v>79</v>
      </c>
      <c r="B85" s="58" t="str">
        <f>IF(Flächenverzeichnis!A90="","",Flächenverzeichnis!A90)</f>
        <v/>
      </c>
      <c r="C85" s="88" t="str">
        <f>IF(B85="","",INDEX(Flächenverzeichnis!E:E,MATCH('Nmin-Methode'!B85,Flächenverzeichnis!A:A,0)))</f>
        <v/>
      </c>
      <c r="D85" s="59"/>
      <c r="E85" s="58" t="str">
        <f>IF(B85="","",IF(D85="","Zielertrag auswählen!",IF(D85="Traubenertrag:","Zielertrag auswählen!",INDEX('N-Grundbedarf'!C:C,MATCH(D85,'N-Grundbedarf'!A:A,0)))))</f>
        <v/>
      </c>
      <c r="F85" s="58" t="str">
        <f t="shared" si="4"/>
        <v/>
      </c>
      <c r="G85" s="59"/>
      <c r="H85" s="58" t="str">
        <f t="shared" si="5"/>
        <v/>
      </c>
      <c r="I85" s="59"/>
      <c r="J85" s="86"/>
      <c r="K85" s="89"/>
      <c r="L85" s="90"/>
      <c r="M85" s="88" t="str">
        <f>IF(B85="","",IF(OR(I85="",K85="",AND(I85="",K85="")),"Begrünung überprüfen!",IF(OR(J85="",L85="",AND(J85="",L85="")),"Leguminosenanteil überprüfen!",IF(AND(AND(I85="keine Begrünung",J85=0),AND(K85="keine Begrünung",L85=0)),0,IF(OR(AND(I85="",J85&gt;0),AND(K85="",L85&gt;0)),"Begrünung überprüfen!",IF(OR(AND(I85="keine Begrünung",J85&gt;0),AND(K85="keine Begrünung",L85&gt;0)),"Leguminosenanteil überprüfen!",IF(OR(AND(I85="Begrünung ohne Leguminosen",J85&gt;0),AND(K85="Begrünung ohne Leguminosen",L85&gt;0)),"Leguminosenanteil überprüfen!",IF(OR(AND(I85="Begrünung mit Leguminosen",J85&lt;=0),AND(K85="Begrünung mit Leguminosen",L85&lt;=0)),"Leguminosenanteil überprüfen!",IF(OR(I85="Begrünung ohne Leguminosen",K85="Begrünung ohne Leguminosen",I85="Begrünung mit Leguminosen",K85="Begrünung mit Leguminosen"),SUM(INDEX(Begrünung!C:C,MATCH(J85,Begrünung!A:A,0)),INDEX(Begrünung!C:C,MATCH(L85,Begrünung!A:A,0)),0))))))))))</f>
        <v/>
      </c>
      <c r="N85" s="59"/>
      <c r="O85" s="59"/>
      <c r="P85" s="58" t="str">
        <f t="shared" si="6"/>
        <v/>
      </c>
      <c r="Q85" s="59"/>
      <c r="R85" s="89"/>
      <c r="S85" s="58" t="str">
        <f>IF(B85="","",IF(OR(M85="Begrünung überprüfen!",M85="Leguminosenanteil überprüfen!"),"Begrünung überprüfen!",IF(OR(R85="",Q85="",AND(R85="",Q85="")),"Bodenbearbeitung auswählen!",IF(AND(L85&lt;50,R85="Walzen/Mulchen mit Leguminosen ab 50 %"),"Leguminosenanteil oder Bodenbearbeitung überprüfen!",IF(AND(L85&gt;=50,R85="Walzen/Mulchen/Mähen"),"Leguminosenanteil oder Bodenbearbeitung überprüfen!",IF(AND(L85&gt;=50,R85="Umbruch mit Leguminosen &lt; 50 %"),"Leguminosenanteil oder Bodenbearbeitung überprüfen!",IF(AND(L85&lt;50,R85="Umbruch mit Leguminosen ab 50 %"),"Leguminosenanteil oder Bodenbearbeitung überprüfen!",IF(AND(J85&lt;50,Q85="Walzen/Mulchen mit Leguminosen ab 50 %"),"Leguminosenanteil oder Bodenbearbeitung überprüfen!",IF(AND(J85&gt;=50,Q85="Walzen/Mulchen/Mähen"),"Leguminosenanteil oder Bodenbearbeitung überprüfen!",IF(AND(J85&gt;=50,Q85="Umbruch mit Leguminosen &lt; 50 %"),"Leguminosenanteil oder Bodenbearbeitung überprüfen!",IF(AND(J85&lt;50,Q85="Umbruch mit Leguminosen ab 50 %"),"Leguminosenanteil oder Bodenbearbeitung überprüfen!",SUM(INDEX(Bodenbearbeitung!B:B,MATCH(Q85,Bodenbearbeitung!A:A,0)),INDEX(Bodenbearbeitung!B:B,MATCH(R85,Bodenbearbeitung!A:A,0))))))))))))))</f>
        <v/>
      </c>
      <c r="T85" s="109" t="str">
        <f t="shared" si="7"/>
        <v/>
      </c>
    </row>
    <row r="86" spans="1:20" x14ac:dyDescent="0.25">
      <c r="A86" s="108">
        <v>80</v>
      </c>
      <c r="B86" s="58" t="str">
        <f>IF(Flächenverzeichnis!A91="","",Flächenverzeichnis!A91)</f>
        <v/>
      </c>
      <c r="C86" s="88" t="str">
        <f>IF(B86="","",INDEX(Flächenverzeichnis!E:E,MATCH('Nmin-Methode'!B86,Flächenverzeichnis!A:A,0)))</f>
        <v/>
      </c>
      <c r="D86" s="59"/>
      <c r="E86" s="58" t="str">
        <f>IF(B86="","",IF(D86="","Zielertrag auswählen!",IF(D86="Traubenertrag:","Zielertrag auswählen!",INDEX('N-Grundbedarf'!C:C,MATCH(D86,'N-Grundbedarf'!A:A,0)))))</f>
        <v/>
      </c>
      <c r="F86" s="58" t="str">
        <f t="shared" si="4"/>
        <v/>
      </c>
      <c r="G86" s="59"/>
      <c r="H86" s="58" t="str">
        <f t="shared" si="5"/>
        <v/>
      </c>
      <c r="I86" s="59"/>
      <c r="J86" s="86"/>
      <c r="K86" s="89"/>
      <c r="L86" s="90"/>
      <c r="M86" s="88" t="str">
        <f>IF(B86="","",IF(OR(I86="",K86="",AND(I86="",K86="")),"Begrünung überprüfen!",IF(OR(J86="",L86="",AND(J86="",L86="")),"Leguminosenanteil überprüfen!",IF(AND(AND(I86="keine Begrünung",J86=0),AND(K86="keine Begrünung",L86=0)),0,IF(OR(AND(I86="",J86&gt;0),AND(K86="",L86&gt;0)),"Begrünung überprüfen!",IF(OR(AND(I86="keine Begrünung",J86&gt;0),AND(K86="keine Begrünung",L86&gt;0)),"Leguminosenanteil überprüfen!",IF(OR(AND(I86="Begrünung ohne Leguminosen",J86&gt;0),AND(K86="Begrünung ohne Leguminosen",L86&gt;0)),"Leguminosenanteil überprüfen!",IF(OR(AND(I86="Begrünung mit Leguminosen",J86&lt;=0),AND(K86="Begrünung mit Leguminosen",L86&lt;=0)),"Leguminosenanteil überprüfen!",IF(OR(I86="Begrünung ohne Leguminosen",K86="Begrünung ohne Leguminosen",I86="Begrünung mit Leguminosen",K86="Begrünung mit Leguminosen"),SUM(INDEX(Begrünung!C:C,MATCH(J86,Begrünung!A:A,0)),INDEX(Begrünung!C:C,MATCH(L86,Begrünung!A:A,0)),0))))))))))</f>
        <v/>
      </c>
      <c r="N86" s="59"/>
      <c r="O86" s="59"/>
      <c r="P86" s="58" t="str">
        <f t="shared" si="6"/>
        <v/>
      </c>
      <c r="Q86" s="59"/>
      <c r="R86" s="89"/>
      <c r="S86" s="58" t="str">
        <f>IF(B86="","",IF(OR(M86="Begrünung überprüfen!",M86="Leguminosenanteil überprüfen!"),"Begrünung überprüfen!",IF(OR(R86="",Q86="",AND(R86="",Q86="")),"Bodenbearbeitung auswählen!",IF(AND(L86&lt;50,R86="Walzen/Mulchen mit Leguminosen ab 50 %"),"Leguminosenanteil oder Bodenbearbeitung überprüfen!",IF(AND(L86&gt;=50,R86="Walzen/Mulchen/Mähen"),"Leguminosenanteil oder Bodenbearbeitung überprüfen!",IF(AND(L86&gt;=50,R86="Umbruch mit Leguminosen &lt; 50 %"),"Leguminosenanteil oder Bodenbearbeitung überprüfen!",IF(AND(L86&lt;50,R86="Umbruch mit Leguminosen ab 50 %"),"Leguminosenanteil oder Bodenbearbeitung überprüfen!",IF(AND(J86&lt;50,Q86="Walzen/Mulchen mit Leguminosen ab 50 %"),"Leguminosenanteil oder Bodenbearbeitung überprüfen!",IF(AND(J86&gt;=50,Q86="Walzen/Mulchen/Mähen"),"Leguminosenanteil oder Bodenbearbeitung überprüfen!",IF(AND(J86&gt;=50,Q86="Umbruch mit Leguminosen &lt; 50 %"),"Leguminosenanteil oder Bodenbearbeitung überprüfen!",IF(AND(J86&lt;50,Q86="Umbruch mit Leguminosen ab 50 %"),"Leguminosenanteil oder Bodenbearbeitung überprüfen!",SUM(INDEX(Bodenbearbeitung!B:B,MATCH(Q86,Bodenbearbeitung!A:A,0)),INDEX(Bodenbearbeitung!B:B,MATCH(R86,Bodenbearbeitung!A:A,0))))))))))))))</f>
        <v/>
      </c>
      <c r="T86" s="109" t="str">
        <f t="shared" si="7"/>
        <v/>
      </c>
    </row>
    <row r="87" spans="1:20" x14ac:dyDescent="0.25">
      <c r="A87" s="108">
        <v>81</v>
      </c>
      <c r="B87" s="58" t="str">
        <f>IF(Flächenverzeichnis!A92="","",Flächenverzeichnis!A92)</f>
        <v/>
      </c>
      <c r="C87" s="88" t="str">
        <f>IF(B87="","",INDEX(Flächenverzeichnis!E:E,MATCH('Nmin-Methode'!B87,Flächenverzeichnis!A:A,0)))</f>
        <v/>
      </c>
      <c r="D87" s="59"/>
      <c r="E87" s="58" t="str">
        <f>IF(B87="","",IF(D87="","Zielertrag auswählen!",IF(D87="Traubenertrag:","Zielertrag auswählen!",INDEX('N-Grundbedarf'!C:C,MATCH(D87,'N-Grundbedarf'!A:A,0)))))</f>
        <v/>
      </c>
      <c r="F87" s="58" t="str">
        <f t="shared" si="4"/>
        <v/>
      </c>
      <c r="G87" s="59"/>
      <c r="H87" s="58" t="str">
        <f t="shared" si="5"/>
        <v/>
      </c>
      <c r="I87" s="59"/>
      <c r="J87" s="86"/>
      <c r="K87" s="89"/>
      <c r="L87" s="90"/>
      <c r="M87" s="88" t="str">
        <f>IF(B87="","",IF(OR(I87="",K87="",AND(I87="",K87="")),"Begrünung überprüfen!",IF(OR(J87="",L87="",AND(J87="",L87="")),"Leguminosenanteil überprüfen!",IF(AND(AND(I87="keine Begrünung",J87=0),AND(K87="keine Begrünung",L87=0)),0,IF(OR(AND(I87="",J87&gt;0),AND(K87="",L87&gt;0)),"Begrünung überprüfen!",IF(OR(AND(I87="keine Begrünung",J87&gt;0),AND(K87="keine Begrünung",L87&gt;0)),"Leguminosenanteil überprüfen!",IF(OR(AND(I87="Begrünung ohne Leguminosen",J87&gt;0),AND(K87="Begrünung ohne Leguminosen",L87&gt;0)),"Leguminosenanteil überprüfen!",IF(OR(AND(I87="Begrünung mit Leguminosen",J87&lt;=0),AND(K87="Begrünung mit Leguminosen",L87&lt;=0)),"Leguminosenanteil überprüfen!",IF(OR(I87="Begrünung ohne Leguminosen",K87="Begrünung ohne Leguminosen",I87="Begrünung mit Leguminosen",K87="Begrünung mit Leguminosen"),SUM(INDEX(Begrünung!C:C,MATCH(J87,Begrünung!A:A,0)),INDEX(Begrünung!C:C,MATCH(L87,Begrünung!A:A,0)),0))))))))))</f>
        <v/>
      </c>
      <c r="N87" s="59"/>
      <c r="O87" s="59"/>
      <c r="P87" s="58" t="str">
        <f t="shared" si="6"/>
        <v/>
      </c>
      <c r="Q87" s="59"/>
      <c r="R87" s="89"/>
      <c r="S87" s="58" t="str">
        <f>IF(B87="","",IF(OR(M87="Begrünung überprüfen!",M87="Leguminosenanteil überprüfen!"),"Begrünung überprüfen!",IF(OR(R87="",Q87="",AND(R87="",Q87="")),"Bodenbearbeitung auswählen!",IF(AND(L87&lt;50,R87="Walzen/Mulchen mit Leguminosen ab 50 %"),"Leguminosenanteil oder Bodenbearbeitung überprüfen!",IF(AND(L87&gt;=50,R87="Walzen/Mulchen/Mähen"),"Leguminosenanteil oder Bodenbearbeitung überprüfen!",IF(AND(L87&gt;=50,R87="Umbruch mit Leguminosen &lt; 50 %"),"Leguminosenanteil oder Bodenbearbeitung überprüfen!",IF(AND(L87&lt;50,R87="Umbruch mit Leguminosen ab 50 %"),"Leguminosenanteil oder Bodenbearbeitung überprüfen!",IF(AND(J87&lt;50,Q87="Walzen/Mulchen mit Leguminosen ab 50 %"),"Leguminosenanteil oder Bodenbearbeitung überprüfen!",IF(AND(J87&gt;=50,Q87="Walzen/Mulchen/Mähen"),"Leguminosenanteil oder Bodenbearbeitung überprüfen!",IF(AND(J87&gt;=50,Q87="Umbruch mit Leguminosen &lt; 50 %"),"Leguminosenanteil oder Bodenbearbeitung überprüfen!",IF(AND(J87&lt;50,Q87="Umbruch mit Leguminosen ab 50 %"),"Leguminosenanteil oder Bodenbearbeitung überprüfen!",SUM(INDEX(Bodenbearbeitung!B:B,MATCH(Q87,Bodenbearbeitung!A:A,0)),INDEX(Bodenbearbeitung!B:B,MATCH(R87,Bodenbearbeitung!A:A,0))))))))))))))</f>
        <v/>
      </c>
      <c r="T87" s="109" t="str">
        <f t="shared" si="7"/>
        <v/>
      </c>
    </row>
    <row r="88" spans="1:20" x14ac:dyDescent="0.25">
      <c r="A88" s="108">
        <v>82</v>
      </c>
      <c r="B88" s="58" t="str">
        <f>IF(Flächenverzeichnis!A93="","",Flächenverzeichnis!A93)</f>
        <v/>
      </c>
      <c r="C88" s="88" t="str">
        <f>IF(B88="","",INDEX(Flächenverzeichnis!E:E,MATCH('Nmin-Methode'!B88,Flächenverzeichnis!A:A,0)))</f>
        <v/>
      </c>
      <c r="D88" s="59"/>
      <c r="E88" s="58" t="str">
        <f>IF(B88="","",IF(D88="","Zielertrag auswählen!",IF(D88="Traubenertrag:","Zielertrag auswählen!",INDEX('N-Grundbedarf'!C:C,MATCH(D88,'N-Grundbedarf'!A:A,0)))))</f>
        <v/>
      </c>
      <c r="F88" s="58" t="str">
        <f t="shared" si="4"/>
        <v/>
      </c>
      <c r="G88" s="59"/>
      <c r="H88" s="58" t="str">
        <f t="shared" si="5"/>
        <v/>
      </c>
      <c r="I88" s="59"/>
      <c r="J88" s="86"/>
      <c r="K88" s="89"/>
      <c r="L88" s="90"/>
      <c r="M88" s="88" t="str">
        <f>IF(B88="","",IF(OR(I88="",K88="",AND(I88="",K88="")),"Begrünung überprüfen!",IF(OR(J88="",L88="",AND(J88="",L88="")),"Leguminosenanteil überprüfen!",IF(AND(AND(I88="keine Begrünung",J88=0),AND(K88="keine Begrünung",L88=0)),0,IF(OR(AND(I88="",J88&gt;0),AND(K88="",L88&gt;0)),"Begrünung überprüfen!",IF(OR(AND(I88="keine Begrünung",J88&gt;0),AND(K88="keine Begrünung",L88&gt;0)),"Leguminosenanteil überprüfen!",IF(OR(AND(I88="Begrünung ohne Leguminosen",J88&gt;0),AND(K88="Begrünung ohne Leguminosen",L88&gt;0)),"Leguminosenanteil überprüfen!",IF(OR(AND(I88="Begrünung mit Leguminosen",J88&lt;=0),AND(K88="Begrünung mit Leguminosen",L88&lt;=0)),"Leguminosenanteil überprüfen!",IF(OR(I88="Begrünung ohne Leguminosen",K88="Begrünung ohne Leguminosen",I88="Begrünung mit Leguminosen",K88="Begrünung mit Leguminosen"),SUM(INDEX(Begrünung!C:C,MATCH(J88,Begrünung!A:A,0)),INDEX(Begrünung!C:C,MATCH(L88,Begrünung!A:A,0)),0))))))))))</f>
        <v/>
      </c>
      <c r="N88" s="59"/>
      <c r="O88" s="59"/>
      <c r="P88" s="58" t="str">
        <f t="shared" si="6"/>
        <v/>
      </c>
      <c r="Q88" s="59"/>
      <c r="R88" s="89"/>
      <c r="S88" s="58" t="str">
        <f>IF(B88="","",IF(OR(M88="Begrünung überprüfen!",M88="Leguminosenanteil überprüfen!"),"Begrünung überprüfen!",IF(OR(R88="",Q88="",AND(R88="",Q88="")),"Bodenbearbeitung auswählen!",IF(AND(L88&lt;50,R88="Walzen/Mulchen mit Leguminosen ab 50 %"),"Leguminosenanteil oder Bodenbearbeitung überprüfen!",IF(AND(L88&gt;=50,R88="Walzen/Mulchen/Mähen"),"Leguminosenanteil oder Bodenbearbeitung überprüfen!",IF(AND(L88&gt;=50,R88="Umbruch mit Leguminosen &lt; 50 %"),"Leguminosenanteil oder Bodenbearbeitung überprüfen!",IF(AND(L88&lt;50,R88="Umbruch mit Leguminosen ab 50 %"),"Leguminosenanteil oder Bodenbearbeitung überprüfen!",IF(AND(J88&lt;50,Q88="Walzen/Mulchen mit Leguminosen ab 50 %"),"Leguminosenanteil oder Bodenbearbeitung überprüfen!",IF(AND(J88&gt;=50,Q88="Walzen/Mulchen/Mähen"),"Leguminosenanteil oder Bodenbearbeitung überprüfen!",IF(AND(J88&gt;=50,Q88="Umbruch mit Leguminosen &lt; 50 %"),"Leguminosenanteil oder Bodenbearbeitung überprüfen!",IF(AND(J88&lt;50,Q88="Umbruch mit Leguminosen ab 50 %"),"Leguminosenanteil oder Bodenbearbeitung überprüfen!",SUM(INDEX(Bodenbearbeitung!B:B,MATCH(Q88,Bodenbearbeitung!A:A,0)),INDEX(Bodenbearbeitung!B:B,MATCH(R88,Bodenbearbeitung!A:A,0))))))))))))))</f>
        <v/>
      </c>
      <c r="T88" s="109" t="str">
        <f t="shared" si="7"/>
        <v/>
      </c>
    </row>
    <row r="89" spans="1:20" x14ac:dyDescent="0.25">
      <c r="A89" s="108">
        <v>83</v>
      </c>
      <c r="B89" s="58" t="str">
        <f>IF(Flächenverzeichnis!A94="","",Flächenverzeichnis!A94)</f>
        <v/>
      </c>
      <c r="C89" s="88" t="str">
        <f>IF(B89="","",INDEX(Flächenverzeichnis!E:E,MATCH('Nmin-Methode'!B89,Flächenverzeichnis!A:A,0)))</f>
        <v/>
      </c>
      <c r="D89" s="59"/>
      <c r="E89" s="58" t="str">
        <f>IF(B89="","",IF(D89="","Zielertrag auswählen!",IF(D89="Traubenertrag:","Zielertrag auswählen!",INDEX('N-Grundbedarf'!C:C,MATCH(D89,'N-Grundbedarf'!A:A,0)))))</f>
        <v/>
      </c>
      <c r="F89" s="58" t="str">
        <f t="shared" si="4"/>
        <v/>
      </c>
      <c r="G89" s="59"/>
      <c r="H89" s="58" t="str">
        <f t="shared" si="5"/>
        <v/>
      </c>
      <c r="I89" s="59"/>
      <c r="J89" s="86"/>
      <c r="K89" s="89"/>
      <c r="L89" s="90"/>
      <c r="M89" s="88" t="str">
        <f>IF(B89="","",IF(OR(I89="",K89="",AND(I89="",K89="")),"Begrünung überprüfen!",IF(OR(J89="",L89="",AND(J89="",L89="")),"Leguminosenanteil überprüfen!",IF(AND(AND(I89="keine Begrünung",J89=0),AND(K89="keine Begrünung",L89=0)),0,IF(OR(AND(I89="",J89&gt;0),AND(K89="",L89&gt;0)),"Begrünung überprüfen!",IF(OR(AND(I89="keine Begrünung",J89&gt;0),AND(K89="keine Begrünung",L89&gt;0)),"Leguminosenanteil überprüfen!",IF(OR(AND(I89="Begrünung ohne Leguminosen",J89&gt;0),AND(K89="Begrünung ohne Leguminosen",L89&gt;0)),"Leguminosenanteil überprüfen!",IF(OR(AND(I89="Begrünung mit Leguminosen",J89&lt;=0),AND(K89="Begrünung mit Leguminosen",L89&lt;=0)),"Leguminosenanteil überprüfen!",IF(OR(I89="Begrünung ohne Leguminosen",K89="Begrünung ohne Leguminosen",I89="Begrünung mit Leguminosen",K89="Begrünung mit Leguminosen"),SUM(INDEX(Begrünung!C:C,MATCH(J89,Begrünung!A:A,0)),INDEX(Begrünung!C:C,MATCH(L89,Begrünung!A:A,0)),0))))))))))</f>
        <v/>
      </c>
      <c r="N89" s="59"/>
      <c r="O89" s="59"/>
      <c r="P89" s="58" t="str">
        <f t="shared" si="6"/>
        <v/>
      </c>
      <c r="Q89" s="59"/>
      <c r="R89" s="89"/>
      <c r="S89" s="58" t="str">
        <f>IF(B89="","",IF(OR(M89="Begrünung überprüfen!",M89="Leguminosenanteil überprüfen!"),"Begrünung überprüfen!",IF(OR(R89="",Q89="",AND(R89="",Q89="")),"Bodenbearbeitung auswählen!",IF(AND(L89&lt;50,R89="Walzen/Mulchen mit Leguminosen ab 50 %"),"Leguminosenanteil oder Bodenbearbeitung überprüfen!",IF(AND(L89&gt;=50,R89="Walzen/Mulchen/Mähen"),"Leguminosenanteil oder Bodenbearbeitung überprüfen!",IF(AND(L89&gt;=50,R89="Umbruch mit Leguminosen &lt; 50 %"),"Leguminosenanteil oder Bodenbearbeitung überprüfen!",IF(AND(L89&lt;50,R89="Umbruch mit Leguminosen ab 50 %"),"Leguminosenanteil oder Bodenbearbeitung überprüfen!",IF(AND(J89&lt;50,Q89="Walzen/Mulchen mit Leguminosen ab 50 %"),"Leguminosenanteil oder Bodenbearbeitung überprüfen!",IF(AND(J89&gt;=50,Q89="Walzen/Mulchen/Mähen"),"Leguminosenanteil oder Bodenbearbeitung überprüfen!",IF(AND(J89&gt;=50,Q89="Umbruch mit Leguminosen &lt; 50 %"),"Leguminosenanteil oder Bodenbearbeitung überprüfen!",IF(AND(J89&lt;50,Q89="Umbruch mit Leguminosen ab 50 %"),"Leguminosenanteil oder Bodenbearbeitung überprüfen!",SUM(INDEX(Bodenbearbeitung!B:B,MATCH(Q89,Bodenbearbeitung!A:A,0)),INDEX(Bodenbearbeitung!B:B,MATCH(R89,Bodenbearbeitung!A:A,0))))))))))))))</f>
        <v/>
      </c>
      <c r="T89" s="109" t="str">
        <f t="shared" si="7"/>
        <v/>
      </c>
    </row>
    <row r="90" spans="1:20" x14ac:dyDescent="0.25">
      <c r="A90" s="108">
        <v>84</v>
      </c>
      <c r="B90" s="58" t="str">
        <f>IF(Flächenverzeichnis!A95="","",Flächenverzeichnis!A95)</f>
        <v/>
      </c>
      <c r="C90" s="88" t="str">
        <f>IF(B90="","",INDEX(Flächenverzeichnis!E:E,MATCH('Nmin-Methode'!B90,Flächenverzeichnis!A:A,0)))</f>
        <v/>
      </c>
      <c r="D90" s="59"/>
      <c r="E90" s="58" t="str">
        <f>IF(B90="","",IF(D90="","Zielertrag auswählen!",IF(D90="Traubenertrag:","Zielertrag auswählen!",INDEX('N-Grundbedarf'!C:C,MATCH(D90,'N-Grundbedarf'!A:A,0)))))</f>
        <v/>
      </c>
      <c r="F90" s="58" t="str">
        <f t="shared" si="4"/>
        <v/>
      </c>
      <c r="G90" s="59"/>
      <c r="H90" s="58" t="str">
        <f t="shared" si="5"/>
        <v/>
      </c>
      <c r="I90" s="59"/>
      <c r="J90" s="86"/>
      <c r="K90" s="89"/>
      <c r="L90" s="90"/>
      <c r="M90" s="88" t="str">
        <f>IF(B90="","",IF(OR(I90="",K90="",AND(I90="",K90="")),"Begrünung überprüfen!",IF(OR(J90="",L90="",AND(J90="",L90="")),"Leguminosenanteil überprüfen!",IF(AND(AND(I90="keine Begrünung",J90=0),AND(K90="keine Begrünung",L90=0)),0,IF(OR(AND(I90="",J90&gt;0),AND(K90="",L90&gt;0)),"Begrünung überprüfen!",IF(OR(AND(I90="keine Begrünung",J90&gt;0),AND(K90="keine Begrünung",L90&gt;0)),"Leguminosenanteil überprüfen!",IF(OR(AND(I90="Begrünung ohne Leguminosen",J90&gt;0),AND(K90="Begrünung ohne Leguminosen",L90&gt;0)),"Leguminosenanteil überprüfen!",IF(OR(AND(I90="Begrünung mit Leguminosen",J90&lt;=0),AND(K90="Begrünung mit Leguminosen",L90&lt;=0)),"Leguminosenanteil überprüfen!",IF(OR(I90="Begrünung ohne Leguminosen",K90="Begrünung ohne Leguminosen",I90="Begrünung mit Leguminosen",K90="Begrünung mit Leguminosen"),SUM(INDEX(Begrünung!C:C,MATCH(J90,Begrünung!A:A,0)),INDEX(Begrünung!C:C,MATCH(L90,Begrünung!A:A,0)),0))))))))))</f>
        <v/>
      </c>
      <c r="N90" s="59"/>
      <c r="O90" s="59"/>
      <c r="P90" s="58" t="str">
        <f t="shared" si="6"/>
        <v/>
      </c>
      <c r="Q90" s="59"/>
      <c r="R90" s="89"/>
      <c r="S90" s="58" t="str">
        <f>IF(B90="","",IF(OR(M90="Begrünung überprüfen!",M90="Leguminosenanteil überprüfen!"),"Begrünung überprüfen!",IF(OR(R90="",Q90="",AND(R90="",Q90="")),"Bodenbearbeitung auswählen!",IF(AND(L90&lt;50,R90="Walzen/Mulchen mit Leguminosen ab 50 %"),"Leguminosenanteil oder Bodenbearbeitung überprüfen!",IF(AND(L90&gt;=50,R90="Walzen/Mulchen/Mähen"),"Leguminosenanteil oder Bodenbearbeitung überprüfen!",IF(AND(L90&gt;=50,R90="Umbruch mit Leguminosen &lt; 50 %"),"Leguminosenanteil oder Bodenbearbeitung überprüfen!",IF(AND(L90&lt;50,R90="Umbruch mit Leguminosen ab 50 %"),"Leguminosenanteil oder Bodenbearbeitung überprüfen!",IF(AND(J90&lt;50,Q90="Walzen/Mulchen mit Leguminosen ab 50 %"),"Leguminosenanteil oder Bodenbearbeitung überprüfen!",IF(AND(J90&gt;=50,Q90="Walzen/Mulchen/Mähen"),"Leguminosenanteil oder Bodenbearbeitung überprüfen!",IF(AND(J90&gt;=50,Q90="Umbruch mit Leguminosen &lt; 50 %"),"Leguminosenanteil oder Bodenbearbeitung überprüfen!",IF(AND(J90&lt;50,Q90="Umbruch mit Leguminosen ab 50 %"),"Leguminosenanteil oder Bodenbearbeitung überprüfen!",SUM(INDEX(Bodenbearbeitung!B:B,MATCH(Q90,Bodenbearbeitung!A:A,0)),INDEX(Bodenbearbeitung!B:B,MATCH(R90,Bodenbearbeitung!A:A,0))))))))))))))</f>
        <v/>
      </c>
      <c r="T90" s="109" t="str">
        <f t="shared" si="7"/>
        <v/>
      </c>
    </row>
    <row r="91" spans="1:20" x14ac:dyDescent="0.25">
      <c r="A91" s="108">
        <v>85</v>
      </c>
      <c r="B91" s="58" t="str">
        <f>IF(Flächenverzeichnis!A96="","",Flächenverzeichnis!A96)</f>
        <v/>
      </c>
      <c r="C91" s="88" t="str">
        <f>IF(B91="","",INDEX(Flächenverzeichnis!E:E,MATCH('Nmin-Methode'!B91,Flächenverzeichnis!A:A,0)))</f>
        <v/>
      </c>
      <c r="D91" s="59"/>
      <c r="E91" s="58" t="str">
        <f>IF(B91="","",IF(D91="","Zielertrag auswählen!",IF(D91="Traubenertrag:","Zielertrag auswählen!",INDEX('N-Grundbedarf'!C:C,MATCH(D91,'N-Grundbedarf'!A:A,0)))))</f>
        <v/>
      </c>
      <c r="F91" s="58" t="str">
        <f t="shared" si="4"/>
        <v/>
      </c>
      <c r="G91" s="59"/>
      <c r="H91" s="58" t="str">
        <f t="shared" si="5"/>
        <v/>
      </c>
      <c r="I91" s="59"/>
      <c r="J91" s="86"/>
      <c r="K91" s="89"/>
      <c r="L91" s="90"/>
      <c r="M91" s="88" t="str">
        <f>IF(B91="","",IF(OR(I91="",K91="",AND(I91="",K91="")),"Begrünung überprüfen!",IF(OR(J91="",L91="",AND(J91="",L91="")),"Leguminosenanteil überprüfen!",IF(AND(AND(I91="keine Begrünung",J91=0),AND(K91="keine Begrünung",L91=0)),0,IF(OR(AND(I91="",J91&gt;0),AND(K91="",L91&gt;0)),"Begrünung überprüfen!",IF(OR(AND(I91="keine Begrünung",J91&gt;0),AND(K91="keine Begrünung",L91&gt;0)),"Leguminosenanteil überprüfen!",IF(OR(AND(I91="Begrünung ohne Leguminosen",J91&gt;0),AND(K91="Begrünung ohne Leguminosen",L91&gt;0)),"Leguminosenanteil überprüfen!",IF(OR(AND(I91="Begrünung mit Leguminosen",J91&lt;=0),AND(K91="Begrünung mit Leguminosen",L91&lt;=0)),"Leguminosenanteil überprüfen!",IF(OR(I91="Begrünung ohne Leguminosen",K91="Begrünung ohne Leguminosen",I91="Begrünung mit Leguminosen",K91="Begrünung mit Leguminosen"),SUM(INDEX(Begrünung!C:C,MATCH(J91,Begrünung!A:A,0)),INDEX(Begrünung!C:C,MATCH(L91,Begrünung!A:A,0)),0))))))))))</f>
        <v/>
      </c>
      <c r="N91" s="59"/>
      <c r="O91" s="59"/>
      <c r="P91" s="58" t="str">
        <f t="shared" si="6"/>
        <v/>
      </c>
      <c r="Q91" s="59"/>
      <c r="R91" s="89"/>
      <c r="S91" s="58" t="str">
        <f>IF(B91="","",IF(OR(M91="Begrünung überprüfen!",M91="Leguminosenanteil überprüfen!"),"Begrünung überprüfen!",IF(OR(R91="",Q91="",AND(R91="",Q91="")),"Bodenbearbeitung auswählen!",IF(AND(L91&lt;50,R91="Walzen/Mulchen mit Leguminosen ab 50 %"),"Leguminosenanteil oder Bodenbearbeitung überprüfen!",IF(AND(L91&gt;=50,R91="Walzen/Mulchen/Mähen"),"Leguminosenanteil oder Bodenbearbeitung überprüfen!",IF(AND(L91&gt;=50,R91="Umbruch mit Leguminosen &lt; 50 %"),"Leguminosenanteil oder Bodenbearbeitung überprüfen!",IF(AND(L91&lt;50,R91="Umbruch mit Leguminosen ab 50 %"),"Leguminosenanteil oder Bodenbearbeitung überprüfen!",IF(AND(J91&lt;50,Q91="Walzen/Mulchen mit Leguminosen ab 50 %"),"Leguminosenanteil oder Bodenbearbeitung überprüfen!",IF(AND(J91&gt;=50,Q91="Walzen/Mulchen/Mähen"),"Leguminosenanteil oder Bodenbearbeitung überprüfen!",IF(AND(J91&gt;=50,Q91="Umbruch mit Leguminosen &lt; 50 %"),"Leguminosenanteil oder Bodenbearbeitung überprüfen!",IF(AND(J91&lt;50,Q91="Umbruch mit Leguminosen ab 50 %"),"Leguminosenanteil oder Bodenbearbeitung überprüfen!",SUM(INDEX(Bodenbearbeitung!B:B,MATCH(Q91,Bodenbearbeitung!A:A,0)),INDEX(Bodenbearbeitung!B:B,MATCH(R91,Bodenbearbeitung!A:A,0))))))))))))))</f>
        <v/>
      </c>
      <c r="T91" s="109" t="str">
        <f t="shared" si="7"/>
        <v/>
      </c>
    </row>
    <row r="92" spans="1:20" x14ac:dyDescent="0.25">
      <c r="A92" s="108">
        <v>86</v>
      </c>
      <c r="B92" s="58" t="str">
        <f>IF(Flächenverzeichnis!A97="","",Flächenverzeichnis!A97)</f>
        <v/>
      </c>
      <c r="C92" s="88" t="str">
        <f>IF(B92="","",INDEX(Flächenverzeichnis!E:E,MATCH('Nmin-Methode'!B92,Flächenverzeichnis!A:A,0)))</f>
        <v/>
      </c>
      <c r="D92" s="59"/>
      <c r="E92" s="58" t="str">
        <f>IF(B92="","",IF(D92="","Zielertrag auswählen!",IF(D92="Traubenertrag:","Zielertrag auswählen!",INDEX('N-Grundbedarf'!C:C,MATCH(D92,'N-Grundbedarf'!A:A,0)))))</f>
        <v/>
      </c>
      <c r="F92" s="58" t="str">
        <f t="shared" si="4"/>
        <v/>
      </c>
      <c r="G92" s="59"/>
      <c r="H92" s="58" t="str">
        <f t="shared" si="5"/>
        <v/>
      </c>
      <c r="I92" s="59"/>
      <c r="J92" s="86"/>
      <c r="K92" s="89"/>
      <c r="L92" s="90"/>
      <c r="M92" s="88" t="str">
        <f>IF(B92="","",IF(OR(I92="",K92="",AND(I92="",K92="")),"Begrünung überprüfen!",IF(OR(J92="",L92="",AND(J92="",L92="")),"Leguminosenanteil überprüfen!",IF(AND(AND(I92="keine Begrünung",J92=0),AND(K92="keine Begrünung",L92=0)),0,IF(OR(AND(I92="",J92&gt;0),AND(K92="",L92&gt;0)),"Begrünung überprüfen!",IF(OR(AND(I92="keine Begrünung",J92&gt;0),AND(K92="keine Begrünung",L92&gt;0)),"Leguminosenanteil überprüfen!",IF(OR(AND(I92="Begrünung ohne Leguminosen",J92&gt;0),AND(K92="Begrünung ohne Leguminosen",L92&gt;0)),"Leguminosenanteil überprüfen!",IF(OR(AND(I92="Begrünung mit Leguminosen",J92&lt;=0),AND(K92="Begrünung mit Leguminosen",L92&lt;=0)),"Leguminosenanteil überprüfen!",IF(OR(I92="Begrünung ohne Leguminosen",K92="Begrünung ohne Leguminosen",I92="Begrünung mit Leguminosen",K92="Begrünung mit Leguminosen"),SUM(INDEX(Begrünung!C:C,MATCH(J92,Begrünung!A:A,0)),INDEX(Begrünung!C:C,MATCH(L92,Begrünung!A:A,0)),0))))))))))</f>
        <v/>
      </c>
      <c r="N92" s="59"/>
      <c r="O92" s="59"/>
      <c r="P92" s="58" t="str">
        <f t="shared" si="6"/>
        <v/>
      </c>
      <c r="Q92" s="59"/>
      <c r="R92" s="89"/>
      <c r="S92" s="58" t="str">
        <f>IF(B92="","",IF(OR(M92="Begrünung überprüfen!",M92="Leguminosenanteil überprüfen!"),"Begrünung überprüfen!",IF(OR(R92="",Q92="",AND(R92="",Q92="")),"Bodenbearbeitung auswählen!",IF(AND(L92&lt;50,R92="Walzen/Mulchen mit Leguminosen ab 50 %"),"Leguminosenanteil oder Bodenbearbeitung überprüfen!",IF(AND(L92&gt;=50,R92="Walzen/Mulchen/Mähen"),"Leguminosenanteil oder Bodenbearbeitung überprüfen!",IF(AND(L92&gt;=50,R92="Umbruch mit Leguminosen &lt; 50 %"),"Leguminosenanteil oder Bodenbearbeitung überprüfen!",IF(AND(L92&lt;50,R92="Umbruch mit Leguminosen ab 50 %"),"Leguminosenanteil oder Bodenbearbeitung überprüfen!",IF(AND(J92&lt;50,Q92="Walzen/Mulchen mit Leguminosen ab 50 %"),"Leguminosenanteil oder Bodenbearbeitung überprüfen!",IF(AND(J92&gt;=50,Q92="Walzen/Mulchen/Mähen"),"Leguminosenanteil oder Bodenbearbeitung überprüfen!",IF(AND(J92&gt;=50,Q92="Umbruch mit Leguminosen &lt; 50 %"),"Leguminosenanteil oder Bodenbearbeitung überprüfen!",IF(AND(J92&lt;50,Q92="Umbruch mit Leguminosen ab 50 %"),"Leguminosenanteil oder Bodenbearbeitung überprüfen!",SUM(INDEX(Bodenbearbeitung!B:B,MATCH(Q92,Bodenbearbeitung!A:A,0)),INDEX(Bodenbearbeitung!B:B,MATCH(R92,Bodenbearbeitung!A:A,0))))))))))))))</f>
        <v/>
      </c>
      <c r="T92" s="109" t="str">
        <f t="shared" si="7"/>
        <v/>
      </c>
    </row>
    <row r="93" spans="1:20" x14ac:dyDescent="0.25">
      <c r="A93" s="108">
        <v>87</v>
      </c>
      <c r="B93" s="58" t="str">
        <f>IF(Flächenverzeichnis!A98="","",Flächenverzeichnis!A98)</f>
        <v/>
      </c>
      <c r="C93" s="88" t="str">
        <f>IF(B93="","",INDEX(Flächenverzeichnis!E:E,MATCH('Nmin-Methode'!B93,Flächenverzeichnis!A:A,0)))</f>
        <v/>
      </c>
      <c r="D93" s="59"/>
      <c r="E93" s="58" t="str">
        <f>IF(B93="","",IF(D93="","Zielertrag auswählen!",IF(D93="Traubenertrag:","Zielertrag auswählen!",INDEX('N-Grundbedarf'!C:C,MATCH(D93,'N-Grundbedarf'!A:A,0)))))</f>
        <v/>
      </c>
      <c r="F93" s="58" t="str">
        <f t="shared" si="4"/>
        <v/>
      </c>
      <c r="G93" s="59"/>
      <c r="H93" s="58" t="str">
        <f t="shared" si="5"/>
        <v/>
      </c>
      <c r="I93" s="59"/>
      <c r="J93" s="86"/>
      <c r="K93" s="89"/>
      <c r="L93" s="90"/>
      <c r="M93" s="88" t="str">
        <f>IF(B93="","",IF(OR(I93="",K93="",AND(I93="",K93="")),"Begrünung überprüfen!",IF(OR(J93="",L93="",AND(J93="",L93="")),"Leguminosenanteil überprüfen!",IF(AND(AND(I93="keine Begrünung",J93=0),AND(K93="keine Begrünung",L93=0)),0,IF(OR(AND(I93="",J93&gt;0),AND(K93="",L93&gt;0)),"Begrünung überprüfen!",IF(OR(AND(I93="keine Begrünung",J93&gt;0),AND(K93="keine Begrünung",L93&gt;0)),"Leguminosenanteil überprüfen!",IF(OR(AND(I93="Begrünung ohne Leguminosen",J93&gt;0),AND(K93="Begrünung ohne Leguminosen",L93&gt;0)),"Leguminosenanteil überprüfen!",IF(OR(AND(I93="Begrünung mit Leguminosen",J93&lt;=0),AND(K93="Begrünung mit Leguminosen",L93&lt;=0)),"Leguminosenanteil überprüfen!",IF(OR(I93="Begrünung ohne Leguminosen",K93="Begrünung ohne Leguminosen",I93="Begrünung mit Leguminosen",K93="Begrünung mit Leguminosen"),SUM(INDEX(Begrünung!C:C,MATCH(J93,Begrünung!A:A,0)),INDEX(Begrünung!C:C,MATCH(L93,Begrünung!A:A,0)),0))))))))))</f>
        <v/>
      </c>
      <c r="N93" s="59"/>
      <c r="O93" s="59"/>
      <c r="P93" s="58" t="str">
        <f t="shared" si="6"/>
        <v/>
      </c>
      <c r="Q93" s="59"/>
      <c r="R93" s="89"/>
      <c r="S93" s="58" t="str">
        <f>IF(B93="","",IF(OR(M93="Begrünung überprüfen!",M93="Leguminosenanteil überprüfen!"),"Begrünung überprüfen!",IF(OR(R93="",Q93="",AND(R93="",Q93="")),"Bodenbearbeitung auswählen!",IF(AND(L93&lt;50,R93="Walzen/Mulchen mit Leguminosen ab 50 %"),"Leguminosenanteil oder Bodenbearbeitung überprüfen!",IF(AND(L93&gt;=50,R93="Walzen/Mulchen/Mähen"),"Leguminosenanteil oder Bodenbearbeitung überprüfen!",IF(AND(L93&gt;=50,R93="Umbruch mit Leguminosen &lt; 50 %"),"Leguminosenanteil oder Bodenbearbeitung überprüfen!",IF(AND(L93&lt;50,R93="Umbruch mit Leguminosen ab 50 %"),"Leguminosenanteil oder Bodenbearbeitung überprüfen!",IF(AND(J93&lt;50,Q93="Walzen/Mulchen mit Leguminosen ab 50 %"),"Leguminosenanteil oder Bodenbearbeitung überprüfen!",IF(AND(J93&gt;=50,Q93="Walzen/Mulchen/Mähen"),"Leguminosenanteil oder Bodenbearbeitung überprüfen!",IF(AND(J93&gt;=50,Q93="Umbruch mit Leguminosen &lt; 50 %"),"Leguminosenanteil oder Bodenbearbeitung überprüfen!",IF(AND(J93&lt;50,Q93="Umbruch mit Leguminosen ab 50 %"),"Leguminosenanteil oder Bodenbearbeitung überprüfen!",SUM(INDEX(Bodenbearbeitung!B:B,MATCH(Q93,Bodenbearbeitung!A:A,0)),INDEX(Bodenbearbeitung!B:B,MATCH(R93,Bodenbearbeitung!A:A,0))))))))))))))</f>
        <v/>
      </c>
      <c r="T93" s="109" t="str">
        <f t="shared" si="7"/>
        <v/>
      </c>
    </row>
    <row r="94" spans="1:20" x14ac:dyDescent="0.25">
      <c r="A94" s="108">
        <v>88</v>
      </c>
      <c r="B94" s="58" t="str">
        <f>IF(Flächenverzeichnis!A99="","",Flächenverzeichnis!A99)</f>
        <v/>
      </c>
      <c r="C94" s="88" t="str">
        <f>IF(B94="","",INDEX(Flächenverzeichnis!E:E,MATCH('Nmin-Methode'!B94,Flächenverzeichnis!A:A,0)))</f>
        <v/>
      </c>
      <c r="D94" s="59"/>
      <c r="E94" s="58" t="str">
        <f>IF(B94="","",IF(D94="","Zielertrag auswählen!",IF(D94="Traubenertrag:","Zielertrag auswählen!",INDEX('N-Grundbedarf'!C:C,MATCH(D94,'N-Grundbedarf'!A:A,0)))))</f>
        <v/>
      </c>
      <c r="F94" s="58" t="str">
        <f t="shared" si="4"/>
        <v/>
      </c>
      <c r="G94" s="59"/>
      <c r="H94" s="58" t="str">
        <f t="shared" si="5"/>
        <v/>
      </c>
      <c r="I94" s="59"/>
      <c r="J94" s="86"/>
      <c r="K94" s="89"/>
      <c r="L94" s="90"/>
      <c r="M94" s="88" t="str">
        <f>IF(B94="","",IF(OR(I94="",K94="",AND(I94="",K94="")),"Begrünung überprüfen!",IF(OR(J94="",L94="",AND(J94="",L94="")),"Leguminosenanteil überprüfen!",IF(AND(AND(I94="keine Begrünung",J94=0),AND(K94="keine Begrünung",L94=0)),0,IF(OR(AND(I94="",J94&gt;0),AND(K94="",L94&gt;0)),"Begrünung überprüfen!",IF(OR(AND(I94="keine Begrünung",J94&gt;0),AND(K94="keine Begrünung",L94&gt;0)),"Leguminosenanteil überprüfen!",IF(OR(AND(I94="Begrünung ohne Leguminosen",J94&gt;0),AND(K94="Begrünung ohne Leguminosen",L94&gt;0)),"Leguminosenanteil überprüfen!",IF(OR(AND(I94="Begrünung mit Leguminosen",J94&lt;=0),AND(K94="Begrünung mit Leguminosen",L94&lt;=0)),"Leguminosenanteil überprüfen!",IF(OR(I94="Begrünung ohne Leguminosen",K94="Begrünung ohne Leguminosen",I94="Begrünung mit Leguminosen",K94="Begrünung mit Leguminosen"),SUM(INDEX(Begrünung!C:C,MATCH(J94,Begrünung!A:A,0)),INDEX(Begrünung!C:C,MATCH(L94,Begrünung!A:A,0)),0))))))))))</f>
        <v/>
      </c>
      <c r="N94" s="59"/>
      <c r="O94" s="59"/>
      <c r="P94" s="58" t="str">
        <f t="shared" si="6"/>
        <v/>
      </c>
      <c r="Q94" s="59"/>
      <c r="R94" s="89"/>
      <c r="S94" s="58" t="str">
        <f>IF(B94="","",IF(OR(M94="Begrünung überprüfen!",M94="Leguminosenanteil überprüfen!"),"Begrünung überprüfen!",IF(OR(R94="",Q94="",AND(R94="",Q94="")),"Bodenbearbeitung auswählen!",IF(AND(L94&lt;50,R94="Walzen/Mulchen mit Leguminosen ab 50 %"),"Leguminosenanteil oder Bodenbearbeitung überprüfen!",IF(AND(L94&gt;=50,R94="Walzen/Mulchen/Mähen"),"Leguminosenanteil oder Bodenbearbeitung überprüfen!",IF(AND(L94&gt;=50,R94="Umbruch mit Leguminosen &lt; 50 %"),"Leguminosenanteil oder Bodenbearbeitung überprüfen!",IF(AND(L94&lt;50,R94="Umbruch mit Leguminosen ab 50 %"),"Leguminosenanteil oder Bodenbearbeitung überprüfen!",IF(AND(J94&lt;50,Q94="Walzen/Mulchen mit Leguminosen ab 50 %"),"Leguminosenanteil oder Bodenbearbeitung überprüfen!",IF(AND(J94&gt;=50,Q94="Walzen/Mulchen/Mähen"),"Leguminosenanteil oder Bodenbearbeitung überprüfen!",IF(AND(J94&gt;=50,Q94="Umbruch mit Leguminosen &lt; 50 %"),"Leguminosenanteil oder Bodenbearbeitung überprüfen!",IF(AND(J94&lt;50,Q94="Umbruch mit Leguminosen ab 50 %"),"Leguminosenanteil oder Bodenbearbeitung überprüfen!",SUM(INDEX(Bodenbearbeitung!B:B,MATCH(Q94,Bodenbearbeitung!A:A,0)),INDEX(Bodenbearbeitung!B:B,MATCH(R94,Bodenbearbeitung!A:A,0))))))))))))))</f>
        <v/>
      </c>
      <c r="T94" s="109" t="str">
        <f t="shared" si="7"/>
        <v/>
      </c>
    </row>
    <row r="95" spans="1:20" x14ac:dyDescent="0.25">
      <c r="A95" s="108">
        <v>89</v>
      </c>
      <c r="B95" s="58" t="str">
        <f>IF(Flächenverzeichnis!A100="","",Flächenverzeichnis!A100)</f>
        <v/>
      </c>
      <c r="C95" s="88" t="str">
        <f>IF(B95="","",INDEX(Flächenverzeichnis!E:E,MATCH('Nmin-Methode'!B95,Flächenverzeichnis!A:A,0)))</f>
        <v/>
      </c>
      <c r="D95" s="59"/>
      <c r="E95" s="58" t="str">
        <f>IF(B95="","",IF(D95="","Zielertrag auswählen!",IF(D95="Traubenertrag:","Zielertrag auswählen!",INDEX('N-Grundbedarf'!C:C,MATCH(D95,'N-Grundbedarf'!A:A,0)))))</f>
        <v/>
      </c>
      <c r="F95" s="58" t="str">
        <f t="shared" si="4"/>
        <v/>
      </c>
      <c r="G95" s="59"/>
      <c r="H95" s="58" t="str">
        <f t="shared" si="5"/>
        <v/>
      </c>
      <c r="I95" s="59"/>
      <c r="J95" s="86"/>
      <c r="K95" s="89"/>
      <c r="L95" s="90"/>
      <c r="M95" s="88" t="str">
        <f>IF(B95="","",IF(OR(I95="",K95="",AND(I95="",K95="")),"Begrünung überprüfen!",IF(OR(J95="",L95="",AND(J95="",L95="")),"Leguminosenanteil überprüfen!",IF(AND(AND(I95="keine Begrünung",J95=0),AND(K95="keine Begrünung",L95=0)),0,IF(OR(AND(I95="",J95&gt;0),AND(K95="",L95&gt;0)),"Begrünung überprüfen!",IF(OR(AND(I95="keine Begrünung",J95&gt;0),AND(K95="keine Begrünung",L95&gt;0)),"Leguminosenanteil überprüfen!",IF(OR(AND(I95="Begrünung ohne Leguminosen",J95&gt;0),AND(K95="Begrünung ohne Leguminosen",L95&gt;0)),"Leguminosenanteil überprüfen!",IF(OR(AND(I95="Begrünung mit Leguminosen",J95&lt;=0),AND(K95="Begrünung mit Leguminosen",L95&lt;=0)),"Leguminosenanteil überprüfen!",IF(OR(I95="Begrünung ohne Leguminosen",K95="Begrünung ohne Leguminosen",I95="Begrünung mit Leguminosen",K95="Begrünung mit Leguminosen"),SUM(INDEX(Begrünung!C:C,MATCH(J95,Begrünung!A:A,0)),INDEX(Begrünung!C:C,MATCH(L95,Begrünung!A:A,0)),0))))))))))</f>
        <v/>
      </c>
      <c r="N95" s="59"/>
      <c r="O95" s="59"/>
      <c r="P95" s="58" t="str">
        <f t="shared" si="6"/>
        <v/>
      </c>
      <c r="Q95" s="59"/>
      <c r="R95" s="89"/>
      <c r="S95" s="58" t="str">
        <f>IF(B95="","",IF(OR(M95="Begrünung überprüfen!",M95="Leguminosenanteil überprüfen!"),"Begrünung überprüfen!",IF(OR(R95="",Q95="",AND(R95="",Q95="")),"Bodenbearbeitung auswählen!",IF(AND(L95&lt;50,R95="Walzen/Mulchen mit Leguminosen ab 50 %"),"Leguminosenanteil oder Bodenbearbeitung überprüfen!",IF(AND(L95&gt;=50,R95="Walzen/Mulchen/Mähen"),"Leguminosenanteil oder Bodenbearbeitung überprüfen!",IF(AND(L95&gt;=50,R95="Umbruch mit Leguminosen &lt; 50 %"),"Leguminosenanteil oder Bodenbearbeitung überprüfen!",IF(AND(L95&lt;50,R95="Umbruch mit Leguminosen ab 50 %"),"Leguminosenanteil oder Bodenbearbeitung überprüfen!",IF(AND(J95&lt;50,Q95="Walzen/Mulchen mit Leguminosen ab 50 %"),"Leguminosenanteil oder Bodenbearbeitung überprüfen!",IF(AND(J95&gt;=50,Q95="Walzen/Mulchen/Mähen"),"Leguminosenanteil oder Bodenbearbeitung überprüfen!",IF(AND(J95&gt;=50,Q95="Umbruch mit Leguminosen &lt; 50 %"),"Leguminosenanteil oder Bodenbearbeitung überprüfen!",IF(AND(J95&lt;50,Q95="Umbruch mit Leguminosen ab 50 %"),"Leguminosenanteil oder Bodenbearbeitung überprüfen!",SUM(INDEX(Bodenbearbeitung!B:B,MATCH(Q95,Bodenbearbeitung!A:A,0)),INDEX(Bodenbearbeitung!B:B,MATCH(R95,Bodenbearbeitung!A:A,0))))))))))))))</f>
        <v/>
      </c>
      <c r="T95" s="109" t="str">
        <f t="shared" si="7"/>
        <v/>
      </c>
    </row>
    <row r="96" spans="1:20" x14ac:dyDescent="0.25">
      <c r="A96" s="108">
        <v>90</v>
      </c>
      <c r="B96" s="58" t="str">
        <f>IF(Flächenverzeichnis!A101="","",Flächenverzeichnis!A101)</f>
        <v/>
      </c>
      <c r="C96" s="88" t="str">
        <f>IF(B96="","",INDEX(Flächenverzeichnis!E:E,MATCH('Nmin-Methode'!B96,Flächenverzeichnis!A:A,0)))</f>
        <v/>
      </c>
      <c r="D96" s="59"/>
      <c r="E96" s="58" t="str">
        <f>IF(B96="","",IF(D96="","Zielertrag auswählen!",IF(D96="Traubenertrag:","Zielertrag auswählen!",INDEX('N-Grundbedarf'!C:C,MATCH(D96,'N-Grundbedarf'!A:A,0)))))</f>
        <v/>
      </c>
      <c r="F96" s="58" t="str">
        <f t="shared" si="4"/>
        <v/>
      </c>
      <c r="G96" s="59"/>
      <c r="H96" s="58" t="str">
        <f t="shared" si="5"/>
        <v/>
      </c>
      <c r="I96" s="59"/>
      <c r="J96" s="86"/>
      <c r="K96" s="89"/>
      <c r="L96" s="90"/>
      <c r="M96" s="88" t="str">
        <f>IF(B96="","",IF(OR(I96="",K96="",AND(I96="",K96="")),"Begrünung überprüfen!",IF(OR(J96="",L96="",AND(J96="",L96="")),"Leguminosenanteil überprüfen!",IF(AND(AND(I96="keine Begrünung",J96=0),AND(K96="keine Begrünung",L96=0)),0,IF(OR(AND(I96="",J96&gt;0),AND(K96="",L96&gt;0)),"Begrünung überprüfen!",IF(OR(AND(I96="keine Begrünung",J96&gt;0),AND(K96="keine Begrünung",L96&gt;0)),"Leguminosenanteil überprüfen!",IF(OR(AND(I96="Begrünung ohne Leguminosen",J96&gt;0),AND(K96="Begrünung ohne Leguminosen",L96&gt;0)),"Leguminosenanteil überprüfen!",IF(OR(AND(I96="Begrünung mit Leguminosen",J96&lt;=0),AND(K96="Begrünung mit Leguminosen",L96&lt;=0)),"Leguminosenanteil überprüfen!",IF(OR(I96="Begrünung ohne Leguminosen",K96="Begrünung ohne Leguminosen",I96="Begrünung mit Leguminosen",K96="Begrünung mit Leguminosen"),SUM(INDEX(Begrünung!C:C,MATCH(J96,Begrünung!A:A,0)),INDEX(Begrünung!C:C,MATCH(L96,Begrünung!A:A,0)),0))))))))))</f>
        <v/>
      </c>
      <c r="N96" s="59"/>
      <c r="O96" s="59"/>
      <c r="P96" s="58" t="str">
        <f t="shared" si="6"/>
        <v/>
      </c>
      <c r="Q96" s="59"/>
      <c r="R96" s="89"/>
      <c r="S96" s="58" t="str">
        <f>IF(B96="","",IF(OR(M96="Begrünung überprüfen!",M96="Leguminosenanteil überprüfen!"),"Begrünung überprüfen!",IF(OR(R96="",Q96="",AND(R96="",Q96="")),"Bodenbearbeitung auswählen!",IF(AND(L96&lt;50,R96="Walzen/Mulchen mit Leguminosen ab 50 %"),"Leguminosenanteil oder Bodenbearbeitung überprüfen!",IF(AND(L96&gt;=50,R96="Walzen/Mulchen/Mähen"),"Leguminosenanteil oder Bodenbearbeitung überprüfen!",IF(AND(L96&gt;=50,R96="Umbruch mit Leguminosen &lt; 50 %"),"Leguminosenanteil oder Bodenbearbeitung überprüfen!",IF(AND(L96&lt;50,R96="Umbruch mit Leguminosen ab 50 %"),"Leguminosenanteil oder Bodenbearbeitung überprüfen!",IF(AND(J96&lt;50,Q96="Walzen/Mulchen mit Leguminosen ab 50 %"),"Leguminosenanteil oder Bodenbearbeitung überprüfen!",IF(AND(J96&gt;=50,Q96="Walzen/Mulchen/Mähen"),"Leguminosenanteil oder Bodenbearbeitung überprüfen!",IF(AND(J96&gt;=50,Q96="Umbruch mit Leguminosen &lt; 50 %"),"Leguminosenanteil oder Bodenbearbeitung überprüfen!",IF(AND(J96&lt;50,Q96="Umbruch mit Leguminosen ab 50 %"),"Leguminosenanteil oder Bodenbearbeitung überprüfen!",SUM(INDEX(Bodenbearbeitung!B:B,MATCH(Q96,Bodenbearbeitung!A:A,0)),INDEX(Bodenbearbeitung!B:B,MATCH(R96,Bodenbearbeitung!A:A,0))))))))))))))</f>
        <v/>
      </c>
      <c r="T96" s="109" t="str">
        <f t="shared" si="7"/>
        <v/>
      </c>
    </row>
    <row r="97" spans="1:26" x14ac:dyDescent="0.25">
      <c r="A97" s="108">
        <v>91</v>
      </c>
      <c r="B97" s="58" t="str">
        <f>IF(Flächenverzeichnis!A102="","",Flächenverzeichnis!A102)</f>
        <v/>
      </c>
      <c r="C97" s="88" t="str">
        <f>IF(B97="","",INDEX(Flächenverzeichnis!E:E,MATCH('Nmin-Methode'!B97,Flächenverzeichnis!A:A,0)))</f>
        <v/>
      </c>
      <c r="D97" s="59"/>
      <c r="E97" s="58" t="str">
        <f>IF(B97="","",IF(D97="","Zielertrag auswählen!",IF(D97="Traubenertrag:","Zielertrag auswählen!",INDEX('N-Grundbedarf'!C:C,MATCH(D97,'N-Grundbedarf'!A:A,0)))))</f>
        <v/>
      </c>
      <c r="F97" s="58" t="str">
        <f t="shared" si="4"/>
        <v/>
      </c>
      <c r="G97" s="59"/>
      <c r="H97" s="58" t="str">
        <f t="shared" si="5"/>
        <v/>
      </c>
      <c r="I97" s="59"/>
      <c r="J97" s="86"/>
      <c r="K97" s="89"/>
      <c r="L97" s="90"/>
      <c r="M97" s="88" t="str">
        <f>IF(B97="","",IF(OR(I97="",K97="",AND(I97="",K97="")),"Begrünung überprüfen!",IF(OR(J97="",L97="",AND(J97="",L97="")),"Leguminosenanteil überprüfen!",IF(AND(AND(I97="keine Begrünung",J97=0),AND(K97="keine Begrünung",L97=0)),0,IF(OR(AND(I97="",J97&gt;0),AND(K97="",L97&gt;0)),"Begrünung überprüfen!",IF(OR(AND(I97="keine Begrünung",J97&gt;0),AND(K97="keine Begrünung",L97&gt;0)),"Leguminosenanteil überprüfen!",IF(OR(AND(I97="Begrünung ohne Leguminosen",J97&gt;0),AND(K97="Begrünung ohne Leguminosen",L97&gt;0)),"Leguminosenanteil überprüfen!",IF(OR(AND(I97="Begrünung mit Leguminosen",J97&lt;=0),AND(K97="Begrünung mit Leguminosen",L97&lt;=0)),"Leguminosenanteil überprüfen!",IF(OR(I97="Begrünung ohne Leguminosen",K97="Begrünung ohne Leguminosen",I97="Begrünung mit Leguminosen",K97="Begrünung mit Leguminosen"),SUM(INDEX(Begrünung!C:C,MATCH(J97,Begrünung!A:A,0)),INDEX(Begrünung!C:C,MATCH(L97,Begrünung!A:A,0)),0))))))))))</f>
        <v/>
      </c>
      <c r="N97" s="59"/>
      <c r="O97" s="59"/>
      <c r="P97" s="58" t="str">
        <f t="shared" si="6"/>
        <v/>
      </c>
      <c r="Q97" s="59"/>
      <c r="R97" s="89"/>
      <c r="S97" s="58" t="str">
        <f>IF(B97="","",IF(OR(M97="Begrünung überprüfen!",M97="Leguminosenanteil überprüfen!"),"Begrünung überprüfen!",IF(OR(R97="",Q97="",AND(R97="",Q97="")),"Bodenbearbeitung auswählen!",IF(AND(L97&lt;50,R97="Walzen/Mulchen mit Leguminosen ab 50 %"),"Leguminosenanteil oder Bodenbearbeitung überprüfen!",IF(AND(L97&gt;=50,R97="Walzen/Mulchen/Mähen"),"Leguminosenanteil oder Bodenbearbeitung überprüfen!",IF(AND(L97&gt;=50,R97="Umbruch mit Leguminosen &lt; 50 %"),"Leguminosenanteil oder Bodenbearbeitung überprüfen!",IF(AND(L97&lt;50,R97="Umbruch mit Leguminosen ab 50 %"),"Leguminosenanteil oder Bodenbearbeitung überprüfen!",IF(AND(J97&lt;50,Q97="Walzen/Mulchen mit Leguminosen ab 50 %"),"Leguminosenanteil oder Bodenbearbeitung überprüfen!",IF(AND(J97&gt;=50,Q97="Walzen/Mulchen/Mähen"),"Leguminosenanteil oder Bodenbearbeitung überprüfen!",IF(AND(J97&gt;=50,Q97="Umbruch mit Leguminosen &lt; 50 %"),"Leguminosenanteil oder Bodenbearbeitung überprüfen!",IF(AND(J97&lt;50,Q97="Umbruch mit Leguminosen ab 50 %"),"Leguminosenanteil oder Bodenbearbeitung überprüfen!",SUM(INDEX(Bodenbearbeitung!B:B,MATCH(Q97,Bodenbearbeitung!A:A,0)),INDEX(Bodenbearbeitung!B:B,MATCH(R97,Bodenbearbeitung!A:A,0))))))))))))))</f>
        <v/>
      </c>
      <c r="T97" s="109" t="str">
        <f t="shared" si="7"/>
        <v/>
      </c>
    </row>
    <row r="98" spans="1:26" x14ac:dyDescent="0.25">
      <c r="A98" s="108">
        <v>92</v>
      </c>
      <c r="B98" s="58" t="str">
        <f>IF(Flächenverzeichnis!A103="","",Flächenverzeichnis!A103)</f>
        <v/>
      </c>
      <c r="C98" s="88" t="str">
        <f>IF(B98="","",INDEX(Flächenverzeichnis!E:E,MATCH('Nmin-Methode'!B98,Flächenverzeichnis!A:A,0)))</f>
        <v/>
      </c>
      <c r="D98" s="59"/>
      <c r="E98" s="58" t="str">
        <f>IF(B98="","",IF(D98="","Zielertrag auswählen!",IF(D98="Traubenertrag:","Zielertrag auswählen!",INDEX('N-Grundbedarf'!C:C,MATCH(D98,'N-Grundbedarf'!A:A,0)))))</f>
        <v/>
      </c>
      <c r="F98" s="58" t="str">
        <f t="shared" si="4"/>
        <v/>
      </c>
      <c r="G98" s="59"/>
      <c r="H98" s="58" t="str">
        <f t="shared" si="5"/>
        <v/>
      </c>
      <c r="I98" s="59"/>
      <c r="J98" s="86"/>
      <c r="K98" s="89"/>
      <c r="L98" s="90"/>
      <c r="M98" s="88" t="str">
        <f>IF(B98="","",IF(OR(I98="",K98="",AND(I98="",K98="")),"Begrünung überprüfen!",IF(OR(J98="",L98="",AND(J98="",L98="")),"Leguminosenanteil überprüfen!",IF(AND(AND(I98="keine Begrünung",J98=0),AND(K98="keine Begrünung",L98=0)),0,IF(OR(AND(I98="",J98&gt;0),AND(K98="",L98&gt;0)),"Begrünung überprüfen!",IF(OR(AND(I98="keine Begrünung",J98&gt;0),AND(K98="keine Begrünung",L98&gt;0)),"Leguminosenanteil überprüfen!",IF(OR(AND(I98="Begrünung ohne Leguminosen",J98&gt;0),AND(K98="Begrünung ohne Leguminosen",L98&gt;0)),"Leguminosenanteil überprüfen!",IF(OR(AND(I98="Begrünung mit Leguminosen",J98&lt;=0),AND(K98="Begrünung mit Leguminosen",L98&lt;=0)),"Leguminosenanteil überprüfen!",IF(OR(I98="Begrünung ohne Leguminosen",K98="Begrünung ohne Leguminosen",I98="Begrünung mit Leguminosen",K98="Begrünung mit Leguminosen"),SUM(INDEX(Begrünung!C:C,MATCH(J98,Begrünung!A:A,0)),INDEX(Begrünung!C:C,MATCH(L98,Begrünung!A:A,0)),0))))))))))</f>
        <v/>
      </c>
      <c r="N98" s="59"/>
      <c r="O98" s="59"/>
      <c r="P98" s="58" t="str">
        <f t="shared" si="6"/>
        <v/>
      </c>
      <c r="Q98" s="59"/>
      <c r="R98" s="89"/>
      <c r="S98" s="58" t="str">
        <f>IF(B98="","",IF(OR(M98="Begrünung überprüfen!",M98="Leguminosenanteil überprüfen!"),"Begrünung überprüfen!",IF(OR(R98="",Q98="",AND(R98="",Q98="")),"Bodenbearbeitung auswählen!",IF(AND(L98&lt;50,R98="Walzen/Mulchen mit Leguminosen ab 50 %"),"Leguminosenanteil oder Bodenbearbeitung überprüfen!",IF(AND(L98&gt;=50,R98="Walzen/Mulchen/Mähen"),"Leguminosenanteil oder Bodenbearbeitung überprüfen!",IF(AND(L98&gt;=50,R98="Umbruch mit Leguminosen &lt; 50 %"),"Leguminosenanteil oder Bodenbearbeitung überprüfen!",IF(AND(L98&lt;50,R98="Umbruch mit Leguminosen ab 50 %"),"Leguminosenanteil oder Bodenbearbeitung überprüfen!",IF(AND(J98&lt;50,Q98="Walzen/Mulchen mit Leguminosen ab 50 %"),"Leguminosenanteil oder Bodenbearbeitung überprüfen!",IF(AND(J98&gt;=50,Q98="Walzen/Mulchen/Mähen"),"Leguminosenanteil oder Bodenbearbeitung überprüfen!",IF(AND(J98&gt;=50,Q98="Umbruch mit Leguminosen &lt; 50 %"),"Leguminosenanteil oder Bodenbearbeitung überprüfen!",IF(AND(J98&lt;50,Q98="Umbruch mit Leguminosen ab 50 %"),"Leguminosenanteil oder Bodenbearbeitung überprüfen!",SUM(INDEX(Bodenbearbeitung!B:B,MATCH(Q98,Bodenbearbeitung!A:A,0)),INDEX(Bodenbearbeitung!B:B,MATCH(R98,Bodenbearbeitung!A:A,0))))))))))))))</f>
        <v/>
      </c>
      <c r="T98" s="109" t="str">
        <f t="shared" si="7"/>
        <v/>
      </c>
    </row>
    <row r="99" spans="1:26" x14ac:dyDescent="0.25">
      <c r="A99" s="108">
        <v>93</v>
      </c>
      <c r="B99" s="58" t="str">
        <f>IF(Flächenverzeichnis!A104="","",Flächenverzeichnis!A104)</f>
        <v/>
      </c>
      <c r="C99" s="88" t="str">
        <f>IF(B99="","",INDEX(Flächenverzeichnis!E:E,MATCH('Nmin-Methode'!B99,Flächenverzeichnis!A:A,0)))</f>
        <v/>
      </c>
      <c r="D99" s="59"/>
      <c r="E99" s="58" t="str">
        <f>IF(B99="","",IF(D99="","Zielertrag auswählen!",IF(D99="Traubenertrag:","Zielertrag auswählen!",INDEX('N-Grundbedarf'!C:C,MATCH(D99,'N-Grundbedarf'!A:A,0)))))</f>
        <v/>
      </c>
      <c r="F99" s="58" t="str">
        <f t="shared" si="4"/>
        <v/>
      </c>
      <c r="G99" s="59"/>
      <c r="H99" s="58" t="str">
        <f t="shared" si="5"/>
        <v/>
      </c>
      <c r="I99" s="59"/>
      <c r="J99" s="86"/>
      <c r="K99" s="89"/>
      <c r="L99" s="90"/>
      <c r="M99" s="88" t="str">
        <f>IF(B99="","",IF(OR(I99="",K99="",AND(I99="",K99="")),"Begrünung überprüfen!",IF(OR(J99="",L99="",AND(J99="",L99="")),"Leguminosenanteil überprüfen!",IF(AND(AND(I99="keine Begrünung",J99=0),AND(K99="keine Begrünung",L99=0)),0,IF(OR(AND(I99="",J99&gt;0),AND(K99="",L99&gt;0)),"Begrünung überprüfen!",IF(OR(AND(I99="keine Begrünung",J99&gt;0),AND(K99="keine Begrünung",L99&gt;0)),"Leguminosenanteil überprüfen!",IF(OR(AND(I99="Begrünung ohne Leguminosen",J99&gt;0),AND(K99="Begrünung ohne Leguminosen",L99&gt;0)),"Leguminosenanteil überprüfen!",IF(OR(AND(I99="Begrünung mit Leguminosen",J99&lt;=0),AND(K99="Begrünung mit Leguminosen",L99&lt;=0)),"Leguminosenanteil überprüfen!",IF(OR(I99="Begrünung ohne Leguminosen",K99="Begrünung ohne Leguminosen",I99="Begrünung mit Leguminosen",K99="Begrünung mit Leguminosen"),SUM(INDEX(Begrünung!C:C,MATCH(J99,Begrünung!A:A,0)),INDEX(Begrünung!C:C,MATCH(L99,Begrünung!A:A,0)),0))))))))))</f>
        <v/>
      </c>
      <c r="N99" s="59"/>
      <c r="O99" s="59"/>
      <c r="P99" s="58" t="str">
        <f t="shared" si="6"/>
        <v/>
      </c>
      <c r="Q99" s="59"/>
      <c r="R99" s="89"/>
      <c r="S99" s="58" t="str">
        <f>IF(B99="","",IF(OR(M99="Begrünung überprüfen!",M99="Leguminosenanteil überprüfen!"),"Begrünung überprüfen!",IF(OR(R99="",Q99="",AND(R99="",Q99="")),"Bodenbearbeitung auswählen!",IF(AND(L99&lt;50,R99="Walzen/Mulchen mit Leguminosen ab 50 %"),"Leguminosenanteil oder Bodenbearbeitung überprüfen!",IF(AND(L99&gt;=50,R99="Walzen/Mulchen/Mähen"),"Leguminosenanteil oder Bodenbearbeitung überprüfen!",IF(AND(L99&gt;=50,R99="Umbruch mit Leguminosen &lt; 50 %"),"Leguminosenanteil oder Bodenbearbeitung überprüfen!",IF(AND(L99&lt;50,R99="Umbruch mit Leguminosen ab 50 %"),"Leguminosenanteil oder Bodenbearbeitung überprüfen!",IF(AND(J99&lt;50,Q99="Walzen/Mulchen mit Leguminosen ab 50 %"),"Leguminosenanteil oder Bodenbearbeitung überprüfen!",IF(AND(J99&gt;=50,Q99="Walzen/Mulchen/Mähen"),"Leguminosenanteil oder Bodenbearbeitung überprüfen!",IF(AND(J99&gt;=50,Q99="Umbruch mit Leguminosen &lt; 50 %"),"Leguminosenanteil oder Bodenbearbeitung überprüfen!",IF(AND(J99&lt;50,Q99="Umbruch mit Leguminosen ab 50 %"),"Leguminosenanteil oder Bodenbearbeitung überprüfen!",SUM(INDEX(Bodenbearbeitung!B:B,MATCH(Q99,Bodenbearbeitung!A:A,0)),INDEX(Bodenbearbeitung!B:B,MATCH(R99,Bodenbearbeitung!A:A,0))))))))))))))</f>
        <v/>
      </c>
      <c r="T99" s="109" t="str">
        <f t="shared" si="7"/>
        <v/>
      </c>
    </row>
    <row r="100" spans="1:26" x14ac:dyDescent="0.25">
      <c r="A100" s="108">
        <v>94</v>
      </c>
      <c r="B100" s="58" t="str">
        <f>IF(Flächenverzeichnis!A105="","",Flächenverzeichnis!A105)</f>
        <v/>
      </c>
      <c r="C100" s="88" t="str">
        <f>IF(B100="","",INDEX(Flächenverzeichnis!E:E,MATCH('Nmin-Methode'!B100,Flächenverzeichnis!A:A,0)))</f>
        <v/>
      </c>
      <c r="D100" s="59"/>
      <c r="E100" s="58" t="str">
        <f>IF(B100="","",IF(D100="","Zielertrag auswählen!",IF(D100="Traubenertrag:","Zielertrag auswählen!",INDEX('N-Grundbedarf'!C:C,MATCH(D100,'N-Grundbedarf'!A:A,0)))))</f>
        <v/>
      </c>
      <c r="F100" s="58" t="str">
        <f t="shared" si="4"/>
        <v/>
      </c>
      <c r="G100" s="59"/>
      <c r="H100" s="58" t="str">
        <f t="shared" si="5"/>
        <v/>
      </c>
      <c r="I100" s="59"/>
      <c r="J100" s="86"/>
      <c r="K100" s="89"/>
      <c r="L100" s="90"/>
      <c r="M100" s="88" t="str">
        <f>IF(B100="","",IF(OR(I100="",K100="",AND(I100="",K100="")),"Begrünung überprüfen!",IF(OR(J100="",L100="",AND(J100="",L100="")),"Leguminosenanteil überprüfen!",IF(AND(AND(I100="keine Begrünung",J100=0),AND(K100="keine Begrünung",L100=0)),0,IF(OR(AND(I100="",J100&gt;0),AND(K100="",L100&gt;0)),"Begrünung überprüfen!",IF(OR(AND(I100="keine Begrünung",J100&gt;0),AND(K100="keine Begrünung",L100&gt;0)),"Leguminosenanteil überprüfen!",IF(OR(AND(I100="Begrünung ohne Leguminosen",J100&gt;0),AND(K100="Begrünung ohne Leguminosen",L100&gt;0)),"Leguminosenanteil überprüfen!",IF(OR(AND(I100="Begrünung mit Leguminosen",J100&lt;=0),AND(K100="Begrünung mit Leguminosen",L100&lt;=0)),"Leguminosenanteil überprüfen!",IF(OR(I100="Begrünung ohne Leguminosen",K100="Begrünung ohne Leguminosen",I100="Begrünung mit Leguminosen",K100="Begrünung mit Leguminosen"),SUM(INDEX(Begrünung!C:C,MATCH(J100,Begrünung!A:A,0)),INDEX(Begrünung!C:C,MATCH(L100,Begrünung!A:A,0)),0))))))))))</f>
        <v/>
      </c>
      <c r="N100" s="59"/>
      <c r="O100" s="59"/>
      <c r="P100" s="58" t="str">
        <f t="shared" si="6"/>
        <v/>
      </c>
      <c r="Q100" s="59"/>
      <c r="R100" s="89"/>
      <c r="S100" s="58" t="str">
        <f>IF(B100="","",IF(OR(M100="Begrünung überprüfen!",M100="Leguminosenanteil überprüfen!"),"Begrünung überprüfen!",IF(OR(R100="",Q100="",AND(R100="",Q100="")),"Bodenbearbeitung auswählen!",IF(AND(L100&lt;50,R100="Walzen/Mulchen mit Leguminosen ab 50 %"),"Leguminosenanteil oder Bodenbearbeitung überprüfen!",IF(AND(L100&gt;=50,R100="Walzen/Mulchen/Mähen"),"Leguminosenanteil oder Bodenbearbeitung überprüfen!",IF(AND(L100&gt;=50,R100="Umbruch mit Leguminosen &lt; 50 %"),"Leguminosenanteil oder Bodenbearbeitung überprüfen!",IF(AND(L100&lt;50,R100="Umbruch mit Leguminosen ab 50 %"),"Leguminosenanteil oder Bodenbearbeitung überprüfen!",IF(AND(J100&lt;50,Q100="Walzen/Mulchen mit Leguminosen ab 50 %"),"Leguminosenanteil oder Bodenbearbeitung überprüfen!",IF(AND(J100&gt;=50,Q100="Walzen/Mulchen/Mähen"),"Leguminosenanteil oder Bodenbearbeitung überprüfen!",IF(AND(J100&gt;=50,Q100="Umbruch mit Leguminosen &lt; 50 %"),"Leguminosenanteil oder Bodenbearbeitung überprüfen!",IF(AND(J100&lt;50,Q100="Umbruch mit Leguminosen ab 50 %"),"Leguminosenanteil oder Bodenbearbeitung überprüfen!",SUM(INDEX(Bodenbearbeitung!B:B,MATCH(Q100,Bodenbearbeitung!A:A,0)),INDEX(Bodenbearbeitung!B:B,MATCH(R100,Bodenbearbeitung!A:A,0))))))))))))))</f>
        <v/>
      </c>
      <c r="T100" s="109" t="str">
        <f t="shared" si="7"/>
        <v/>
      </c>
    </row>
    <row r="101" spans="1:26" x14ac:dyDescent="0.25">
      <c r="A101" s="108">
        <v>95</v>
      </c>
      <c r="B101" s="58" t="str">
        <f>IF(Flächenverzeichnis!A106="","",Flächenverzeichnis!A106)</f>
        <v/>
      </c>
      <c r="C101" s="88" t="str">
        <f>IF(B101="","",INDEX(Flächenverzeichnis!E:E,MATCH('Nmin-Methode'!B101,Flächenverzeichnis!A:A,0)))</f>
        <v/>
      </c>
      <c r="D101" s="59"/>
      <c r="E101" s="58" t="str">
        <f>IF(B101="","",IF(D101="","Zielertrag auswählen!",IF(D101="Traubenertrag:","Zielertrag auswählen!",INDEX('N-Grundbedarf'!C:C,MATCH(D101,'N-Grundbedarf'!A:A,0)))))</f>
        <v/>
      </c>
      <c r="F101" s="58" t="str">
        <f t="shared" si="4"/>
        <v/>
      </c>
      <c r="G101" s="59"/>
      <c r="H101" s="58" t="str">
        <f t="shared" si="5"/>
        <v/>
      </c>
      <c r="I101" s="59"/>
      <c r="J101" s="86"/>
      <c r="K101" s="89"/>
      <c r="L101" s="90"/>
      <c r="M101" s="88" t="str">
        <f>IF(B101="","",IF(OR(I101="",K101="",AND(I101="",K101="")),"Begrünung überprüfen!",IF(OR(J101="",L101="",AND(J101="",L101="")),"Leguminosenanteil überprüfen!",IF(AND(AND(I101="keine Begrünung",J101=0),AND(K101="keine Begrünung",L101=0)),0,IF(OR(AND(I101="",J101&gt;0),AND(K101="",L101&gt;0)),"Begrünung überprüfen!",IF(OR(AND(I101="keine Begrünung",J101&gt;0),AND(K101="keine Begrünung",L101&gt;0)),"Leguminosenanteil überprüfen!",IF(OR(AND(I101="Begrünung ohne Leguminosen",J101&gt;0),AND(K101="Begrünung ohne Leguminosen",L101&gt;0)),"Leguminosenanteil überprüfen!",IF(OR(AND(I101="Begrünung mit Leguminosen",J101&lt;=0),AND(K101="Begrünung mit Leguminosen",L101&lt;=0)),"Leguminosenanteil überprüfen!",IF(OR(I101="Begrünung ohne Leguminosen",K101="Begrünung ohne Leguminosen",I101="Begrünung mit Leguminosen",K101="Begrünung mit Leguminosen"),SUM(INDEX(Begrünung!C:C,MATCH(J101,Begrünung!A:A,0)),INDEX(Begrünung!C:C,MATCH(L101,Begrünung!A:A,0)),0))))))))))</f>
        <v/>
      </c>
      <c r="N101" s="59"/>
      <c r="O101" s="59"/>
      <c r="P101" s="58" t="str">
        <f t="shared" si="6"/>
        <v/>
      </c>
      <c r="Q101" s="59"/>
      <c r="R101" s="89"/>
      <c r="S101" s="58" t="str">
        <f>IF(B101="","",IF(OR(M101="Begrünung überprüfen!",M101="Leguminosenanteil überprüfen!"),"Begrünung überprüfen!",IF(OR(R101="",Q101="",AND(R101="",Q101="")),"Bodenbearbeitung auswählen!",IF(AND(L101&lt;50,R101="Walzen/Mulchen mit Leguminosen ab 50 %"),"Leguminosenanteil oder Bodenbearbeitung überprüfen!",IF(AND(L101&gt;=50,R101="Walzen/Mulchen/Mähen"),"Leguminosenanteil oder Bodenbearbeitung überprüfen!",IF(AND(L101&gt;=50,R101="Umbruch mit Leguminosen &lt; 50 %"),"Leguminosenanteil oder Bodenbearbeitung überprüfen!",IF(AND(L101&lt;50,R101="Umbruch mit Leguminosen ab 50 %"),"Leguminosenanteil oder Bodenbearbeitung überprüfen!",IF(AND(J101&lt;50,Q101="Walzen/Mulchen mit Leguminosen ab 50 %"),"Leguminosenanteil oder Bodenbearbeitung überprüfen!",IF(AND(J101&gt;=50,Q101="Walzen/Mulchen/Mähen"),"Leguminosenanteil oder Bodenbearbeitung überprüfen!",IF(AND(J101&gt;=50,Q101="Umbruch mit Leguminosen &lt; 50 %"),"Leguminosenanteil oder Bodenbearbeitung überprüfen!",IF(AND(J101&lt;50,Q101="Umbruch mit Leguminosen ab 50 %"),"Leguminosenanteil oder Bodenbearbeitung überprüfen!",SUM(INDEX(Bodenbearbeitung!B:B,MATCH(Q101,Bodenbearbeitung!A:A,0)),INDEX(Bodenbearbeitung!B:B,MATCH(R101,Bodenbearbeitung!A:A,0))))))))))))))</f>
        <v/>
      </c>
      <c r="T101" s="109" t="str">
        <f t="shared" si="7"/>
        <v/>
      </c>
    </row>
    <row r="102" spans="1:26" x14ac:dyDescent="0.25">
      <c r="A102" s="108">
        <v>96</v>
      </c>
      <c r="B102" s="58" t="str">
        <f>IF(Flächenverzeichnis!A107="","",Flächenverzeichnis!A107)</f>
        <v/>
      </c>
      <c r="C102" s="88" t="str">
        <f>IF(B102="","",INDEX(Flächenverzeichnis!E:E,MATCH('Nmin-Methode'!B102,Flächenverzeichnis!A:A,0)))</f>
        <v/>
      </c>
      <c r="D102" s="59"/>
      <c r="E102" s="58" t="str">
        <f>IF(B102="","",IF(D102="","Zielertrag auswählen!",IF(D102="Traubenertrag:","Zielertrag auswählen!",INDEX('N-Grundbedarf'!C:C,MATCH(D102,'N-Grundbedarf'!A:A,0)))))</f>
        <v/>
      </c>
      <c r="F102" s="58" t="str">
        <f t="shared" si="4"/>
        <v/>
      </c>
      <c r="G102" s="59"/>
      <c r="H102" s="58" t="str">
        <f t="shared" si="5"/>
        <v/>
      </c>
      <c r="I102" s="59"/>
      <c r="J102" s="86"/>
      <c r="K102" s="89"/>
      <c r="L102" s="90"/>
      <c r="M102" s="88" t="str">
        <f>IF(B102="","",IF(OR(I102="",K102="",AND(I102="",K102="")),"Begrünung überprüfen!",IF(OR(J102="",L102="",AND(J102="",L102="")),"Leguminosenanteil überprüfen!",IF(AND(AND(I102="keine Begrünung",J102=0),AND(K102="keine Begrünung",L102=0)),0,IF(OR(AND(I102="",J102&gt;0),AND(K102="",L102&gt;0)),"Begrünung überprüfen!",IF(OR(AND(I102="keine Begrünung",J102&gt;0),AND(K102="keine Begrünung",L102&gt;0)),"Leguminosenanteil überprüfen!",IF(OR(AND(I102="Begrünung ohne Leguminosen",J102&gt;0),AND(K102="Begrünung ohne Leguminosen",L102&gt;0)),"Leguminosenanteil überprüfen!",IF(OR(AND(I102="Begrünung mit Leguminosen",J102&lt;=0),AND(K102="Begrünung mit Leguminosen",L102&lt;=0)),"Leguminosenanteil überprüfen!",IF(OR(I102="Begrünung ohne Leguminosen",K102="Begrünung ohne Leguminosen",I102="Begrünung mit Leguminosen",K102="Begrünung mit Leguminosen"),SUM(INDEX(Begrünung!C:C,MATCH(J102,Begrünung!A:A,0)),INDEX(Begrünung!C:C,MATCH(L102,Begrünung!A:A,0)),0))))))))))</f>
        <v/>
      </c>
      <c r="N102" s="59"/>
      <c r="O102" s="59"/>
      <c r="P102" s="58" t="str">
        <f t="shared" si="6"/>
        <v/>
      </c>
      <c r="Q102" s="59"/>
      <c r="R102" s="89"/>
      <c r="S102" s="58" t="str">
        <f>IF(B102="","",IF(OR(M102="Begrünung überprüfen!",M102="Leguminosenanteil überprüfen!"),"Begrünung überprüfen!",IF(OR(R102="",Q102="",AND(R102="",Q102="")),"Bodenbearbeitung auswählen!",IF(AND(L102&lt;50,R102="Walzen/Mulchen mit Leguminosen ab 50 %"),"Leguminosenanteil oder Bodenbearbeitung überprüfen!",IF(AND(L102&gt;=50,R102="Walzen/Mulchen/Mähen"),"Leguminosenanteil oder Bodenbearbeitung überprüfen!",IF(AND(L102&gt;=50,R102="Umbruch mit Leguminosen &lt; 50 %"),"Leguminosenanteil oder Bodenbearbeitung überprüfen!",IF(AND(L102&lt;50,R102="Umbruch mit Leguminosen ab 50 %"),"Leguminosenanteil oder Bodenbearbeitung überprüfen!",IF(AND(J102&lt;50,Q102="Walzen/Mulchen mit Leguminosen ab 50 %"),"Leguminosenanteil oder Bodenbearbeitung überprüfen!",IF(AND(J102&gt;=50,Q102="Walzen/Mulchen/Mähen"),"Leguminosenanteil oder Bodenbearbeitung überprüfen!",IF(AND(J102&gt;=50,Q102="Umbruch mit Leguminosen &lt; 50 %"),"Leguminosenanteil oder Bodenbearbeitung überprüfen!",IF(AND(J102&lt;50,Q102="Umbruch mit Leguminosen ab 50 %"),"Leguminosenanteil oder Bodenbearbeitung überprüfen!",SUM(INDEX(Bodenbearbeitung!B:B,MATCH(Q102,Bodenbearbeitung!A:A,0)),INDEX(Bodenbearbeitung!B:B,MATCH(R102,Bodenbearbeitung!A:A,0))))))))))))))</f>
        <v/>
      </c>
      <c r="T102" s="109" t="str">
        <f t="shared" si="7"/>
        <v/>
      </c>
    </row>
    <row r="103" spans="1:26" x14ac:dyDescent="0.25">
      <c r="A103" s="108">
        <v>97</v>
      </c>
      <c r="B103" s="58" t="str">
        <f>IF(Flächenverzeichnis!A108="","",Flächenverzeichnis!A108)</f>
        <v/>
      </c>
      <c r="C103" s="88" t="str">
        <f>IF(B103="","",INDEX(Flächenverzeichnis!E:E,MATCH('Nmin-Methode'!B103,Flächenverzeichnis!A:A,0)))</f>
        <v/>
      </c>
      <c r="D103" s="59"/>
      <c r="E103" s="58" t="str">
        <f>IF(B103="","",IF(D103="","Zielertrag auswählen!",IF(D103="Traubenertrag:","Zielertrag auswählen!",INDEX('N-Grundbedarf'!C:C,MATCH(D103,'N-Grundbedarf'!A:A,0)))))</f>
        <v/>
      </c>
      <c r="F103" s="58" t="str">
        <f t="shared" si="4"/>
        <v/>
      </c>
      <c r="G103" s="59"/>
      <c r="H103" s="58" t="str">
        <f t="shared" si="5"/>
        <v/>
      </c>
      <c r="I103" s="59"/>
      <c r="J103" s="86"/>
      <c r="K103" s="89"/>
      <c r="L103" s="90"/>
      <c r="M103" s="88" t="str">
        <f>IF(B103="","",IF(OR(I103="",K103="",AND(I103="",K103="")),"Begrünung überprüfen!",IF(OR(J103="",L103="",AND(J103="",L103="")),"Leguminosenanteil überprüfen!",IF(AND(AND(I103="keine Begrünung",J103=0),AND(K103="keine Begrünung",L103=0)),0,IF(OR(AND(I103="",J103&gt;0),AND(K103="",L103&gt;0)),"Begrünung überprüfen!",IF(OR(AND(I103="keine Begrünung",J103&gt;0),AND(K103="keine Begrünung",L103&gt;0)),"Leguminosenanteil überprüfen!",IF(OR(AND(I103="Begrünung ohne Leguminosen",J103&gt;0),AND(K103="Begrünung ohne Leguminosen",L103&gt;0)),"Leguminosenanteil überprüfen!",IF(OR(AND(I103="Begrünung mit Leguminosen",J103&lt;=0),AND(K103="Begrünung mit Leguminosen",L103&lt;=0)),"Leguminosenanteil überprüfen!",IF(OR(I103="Begrünung ohne Leguminosen",K103="Begrünung ohne Leguminosen",I103="Begrünung mit Leguminosen",K103="Begrünung mit Leguminosen"),SUM(INDEX(Begrünung!C:C,MATCH(J103,Begrünung!A:A,0)),INDEX(Begrünung!C:C,MATCH(L103,Begrünung!A:A,0)),0))))))))))</f>
        <v/>
      </c>
      <c r="N103" s="59"/>
      <c r="O103" s="59"/>
      <c r="P103" s="58" t="str">
        <f t="shared" si="6"/>
        <v/>
      </c>
      <c r="Q103" s="59"/>
      <c r="R103" s="89"/>
      <c r="S103" s="58" t="str">
        <f>IF(B103="","",IF(OR(M103="Begrünung überprüfen!",M103="Leguminosenanteil überprüfen!"),"Begrünung überprüfen!",IF(OR(R103="",Q103="",AND(R103="",Q103="")),"Bodenbearbeitung auswählen!",IF(AND(L103&lt;50,R103="Walzen/Mulchen mit Leguminosen ab 50 %"),"Leguminosenanteil oder Bodenbearbeitung überprüfen!",IF(AND(L103&gt;=50,R103="Walzen/Mulchen/Mähen"),"Leguminosenanteil oder Bodenbearbeitung überprüfen!",IF(AND(L103&gt;=50,R103="Umbruch mit Leguminosen &lt; 50 %"),"Leguminosenanteil oder Bodenbearbeitung überprüfen!",IF(AND(L103&lt;50,R103="Umbruch mit Leguminosen ab 50 %"),"Leguminosenanteil oder Bodenbearbeitung überprüfen!",IF(AND(J103&lt;50,Q103="Walzen/Mulchen mit Leguminosen ab 50 %"),"Leguminosenanteil oder Bodenbearbeitung überprüfen!",IF(AND(J103&gt;=50,Q103="Walzen/Mulchen/Mähen"),"Leguminosenanteil oder Bodenbearbeitung überprüfen!",IF(AND(J103&gt;=50,Q103="Umbruch mit Leguminosen &lt; 50 %"),"Leguminosenanteil oder Bodenbearbeitung überprüfen!",IF(AND(J103&lt;50,Q103="Umbruch mit Leguminosen ab 50 %"),"Leguminosenanteil oder Bodenbearbeitung überprüfen!",SUM(INDEX(Bodenbearbeitung!B:B,MATCH(Q103,Bodenbearbeitung!A:A,0)),INDEX(Bodenbearbeitung!B:B,MATCH(R103,Bodenbearbeitung!A:A,0))))))))))))))</f>
        <v/>
      </c>
      <c r="T103" s="109" t="str">
        <f t="shared" si="7"/>
        <v/>
      </c>
    </row>
    <row r="104" spans="1:26" x14ac:dyDescent="0.25">
      <c r="A104" s="108">
        <v>98</v>
      </c>
      <c r="B104" s="58" t="str">
        <f>IF(Flächenverzeichnis!A109="","",Flächenverzeichnis!A109)</f>
        <v/>
      </c>
      <c r="C104" s="88" t="str">
        <f>IF(B104="","",INDEX(Flächenverzeichnis!E:E,MATCH('Nmin-Methode'!B104,Flächenverzeichnis!A:A,0)))</f>
        <v/>
      </c>
      <c r="D104" s="59"/>
      <c r="E104" s="58" t="str">
        <f>IF(B104="","",IF(D104="","Zielertrag auswählen!",IF(D104="Traubenertrag:","Zielertrag auswählen!",INDEX('N-Grundbedarf'!C:C,MATCH(D104,'N-Grundbedarf'!A:A,0)))))</f>
        <v/>
      </c>
      <c r="F104" s="58" t="str">
        <f t="shared" si="4"/>
        <v/>
      </c>
      <c r="G104" s="59"/>
      <c r="H104" s="58" t="str">
        <f t="shared" si="5"/>
        <v/>
      </c>
      <c r="I104" s="59"/>
      <c r="J104" s="86"/>
      <c r="K104" s="89"/>
      <c r="L104" s="90"/>
      <c r="M104" s="88" t="str">
        <f>IF(B104="","",IF(OR(I104="",K104="",AND(I104="",K104="")),"Begrünung überprüfen!",IF(OR(J104="",L104="",AND(J104="",L104="")),"Leguminosenanteil überprüfen!",IF(AND(AND(I104="keine Begrünung",J104=0),AND(K104="keine Begrünung",L104=0)),0,IF(OR(AND(I104="",J104&gt;0),AND(K104="",L104&gt;0)),"Begrünung überprüfen!",IF(OR(AND(I104="keine Begrünung",J104&gt;0),AND(K104="keine Begrünung",L104&gt;0)),"Leguminosenanteil überprüfen!",IF(OR(AND(I104="Begrünung ohne Leguminosen",J104&gt;0),AND(K104="Begrünung ohne Leguminosen",L104&gt;0)),"Leguminosenanteil überprüfen!",IF(OR(AND(I104="Begrünung mit Leguminosen",J104&lt;=0),AND(K104="Begrünung mit Leguminosen",L104&lt;=0)),"Leguminosenanteil überprüfen!",IF(OR(I104="Begrünung ohne Leguminosen",K104="Begrünung ohne Leguminosen",I104="Begrünung mit Leguminosen",K104="Begrünung mit Leguminosen"),SUM(INDEX(Begrünung!C:C,MATCH(J104,Begrünung!A:A,0)),INDEX(Begrünung!C:C,MATCH(L104,Begrünung!A:A,0)),0))))))))))</f>
        <v/>
      </c>
      <c r="N104" s="59"/>
      <c r="O104" s="59"/>
      <c r="P104" s="58" t="str">
        <f t="shared" si="6"/>
        <v/>
      </c>
      <c r="Q104" s="59"/>
      <c r="R104" s="89"/>
      <c r="S104" s="58" t="str">
        <f>IF(B104="","",IF(OR(M104="Begrünung überprüfen!",M104="Leguminosenanteil überprüfen!"),"Begrünung überprüfen!",IF(OR(R104="",Q104="",AND(R104="",Q104="")),"Bodenbearbeitung auswählen!",IF(AND(L104&lt;50,R104="Walzen/Mulchen mit Leguminosen ab 50 %"),"Leguminosenanteil oder Bodenbearbeitung überprüfen!",IF(AND(L104&gt;=50,R104="Walzen/Mulchen/Mähen"),"Leguminosenanteil oder Bodenbearbeitung überprüfen!",IF(AND(L104&gt;=50,R104="Umbruch mit Leguminosen &lt; 50 %"),"Leguminosenanteil oder Bodenbearbeitung überprüfen!",IF(AND(L104&lt;50,R104="Umbruch mit Leguminosen ab 50 %"),"Leguminosenanteil oder Bodenbearbeitung überprüfen!",IF(AND(J104&lt;50,Q104="Walzen/Mulchen mit Leguminosen ab 50 %"),"Leguminosenanteil oder Bodenbearbeitung überprüfen!",IF(AND(J104&gt;=50,Q104="Walzen/Mulchen/Mähen"),"Leguminosenanteil oder Bodenbearbeitung überprüfen!",IF(AND(J104&gt;=50,Q104="Umbruch mit Leguminosen &lt; 50 %"),"Leguminosenanteil oder Bodenbearbeitung überprüfen!",IF(AND(J104&lt;50,Q104="Umbruch mit Leguminosen ab 50 %"),"Leguminosenanteil oder Bodenbearbeitung überprüfen!",SUM(INDEX(Bodenbearbeitung!B:B,MATCH(Q104,Bodenbearbeitung!A:A,0)),INDEX(Bodenbearbeitung!B:B,MATCH(R104,Bodenbearbeitung!A:A,0))))))))))))))</f>
        <v/>
      </c>
      <c r="T104" s="109" t="str">
        <f t="shared" si="7"/>
        <v/>
      </c>
    </row>
    <row r="105" spans="1:26" x14ac:dyDescent="0.25">
      <c r="A105" s="108">
        <v>99</v>
      </c>
      <c r="B105" s="58" t="str">
        <f>IF(Flächenverzeichnis!A110="","",Flächenverzeichnis!A110)</f>
        <v/>
      </c>
      <c r="C105" s="88" t="str">
        <f>IF(B105="","",INDEX(Flächenverzeichnis!E:E,MATCH('Nmin-Methode'!B105,Flächenverzeichnis!A:A,0)))</f>
        <v/>
      </c>
      <c r="D105" s="59"/>
      <c r="E105" s="58" t="str">
        <f>IF(B105="","",IF(D105="","Zielertrag auswählen!",IF(D105="Traubenertrag:","Zielertrag auswählen!",INDEX('N-Grundbedarf'!C:C,MATCH(D105,'N-Grundbedarf'!A:A,0)))))</f>
        <v/>
      </c>
      <c r="F105" s="58" t="str">
        <f>IF(B105="","",IF(C105=0,"Nmin eintragen!",IF(D105="","Zielertrag auswählen!",SUM(60-C105,E105))))</f>
        <v/>
      </c>
      <c r="G105" s="59"/>
      <c r="H105" s="58" t="str">
        <f>IF(F105="","",IF(G105="","Wüchsigkeit auswählen!",IF(F105="Nmin eintragen!","",IF(G105="schwach",F105+30,IF(G105="ausgeglichen/normal",F105,IF(G105="stark",F105-30,""))))))</f>
        <v/>
      </c>
      <c r="I105" s="59"/>
      <c r="J105" s="86"/>
      <c r="K105" s="89"/>
      <c r="L105" s="90"/>
      <c r="M105" s="88" t="str">
        <f>IF(B105="","",IF(OR(I105="",K105="",AND(I105="",K105="")),"Begrünung überprüfen!",IF(OR(J105="",L105="",AND(J105="",L105="")),"Leguminosenanteil überprüfen!",IF(AND(AND(I105="keine Begrünung",J105=0),AND(K105="keine Begrünung",L105=0)),0,IF(OR(AND(I105="",J105&gt;0),AND(K105="",L105&gt;0)),"Begrünung überprüfen!",IF(OR(AND(I105="keine Begrünung",J105&gt;0),AND(K105="keine Begrünung",L105&gt;0)),"Leguminosenanteil überprüfen!",IF(OR(AND(I105="Begrünung ohne Leguminosen",J105&gt;0),AND(K105="Begrünung ohne Leguminosen",L105&gt;0)),"Leguminosenanteil überprüfen!",IF(OR(AND(I105="Begrünung mit Leguminosen",J105&lt;=0),AND(K105="Begrünung mit Leguminosen",L105&lt;=0)),"Leguminosenanteil überprüfen!",IF(OR(I105="Begrünung ohne Leguminosen",K105="Begrünung ohne Leguminosen",I105="Begrünung mit Leguminosen",K105="Begrünung mit Leguminosen"),SUM(INDEX(Begrünung!C:C,MATCH(J105,Begrünung!A:A,0)),INDEX(Begrünung!C:C,MATCH(L105,Begrünung!A:A,0)),0))))))))))</f>
        <v/>
      </c>
      <c r="N105" s="59"/>
      <c r="O105" s="59"/>
      <c r="P105" s="58" t="str">
        <f>IF(B105="","",IF(N105="","Bodenart auswählen!",IF(O105="","Humusgehalt auswählen!",IF(AND(N105="leichte Böden",O105&lt;1.5),20,IF(AND(N105="leichte Böden",O105&gt;2.5),-40,IF(AND(N105="mittlere bis schwere Böden",O105&lt;1.8),20,IF(AND(N105="mittlere bis schwere Böden",O105&gt;3),-40,IF(AND(N105="steinhaltige Böden",O105&gt;4),-40,IF(AND(N105="extrem steinhaltige Böden",O105&gt;=7),-40,0)))))))))</f>
        <v/>
      </c>
      <c r="Q105" s="59"/>
      <c r="R105" s="89"/>
      <c r="S105" s="58" t="str">
        <f>IF(B105="","",IF(OR(M105="Begrünung überprüfen!",M105="Leguminosenanteil überprüfen!"),"Begrünung überprüfen!",IF(OR(R105="",Q105="",AND(R105="",Q105="")),"Bodenbearbeitung auswählen!",IF(AND(L105&lt;50,R105="Walzen/Mulchen mit Leguminosen ab 50 %"),"Leguminosenanteil oder Bodenbearbeitung überprüfen!",IF(AND(L105&gt;=50,R105="Walzen/Mulchen/Mähen"),"Leguminosenanteil oder Bodenbearbeitung überprüfen!",IF(AND(L105&gt;=50,R105="Umbruch mit Leguminosen &lt; 50 %"),"Leguminosenanteil oder Bodenbearbeitung überprüfen!",IF(AND(L105&lt;50,R105="Umbruch mit Leguminosen ab 50 %"),"Leguminosenanteil oder Bodenbearbeitung überprüfen!",IF(AND(J105&lt;50,Q105="Walzen/Mulchen mit Leguminosen ab 50 %"),"Leguminosenanteil oder Bodenbearbeitung überprüfen!",IF(AND(J105&gt;=50,Q105="Walzen/Mulchen/Mähen"),"Leguminosenanteil oder Bodenbearbeitung überprüfen!",IF(AND(J105&gt;=50,Q105="Umbruch mit Leguminosen &lt; 50 %"),"Leguminosenanteil oder Bodenbearbeitung überprüfen!",IF(AND(J105&lt;50,Q105="Umbruch mit Leguminosen ab 50 %"),"Leguminosenanteil oder Bodenbearbeitung überprüfen!",SUM(INDEX(Bodenbearbeitung!B:B,MATCH(Q105,Bodenbearbeitung!A:A,0)),INDEX(Bodenbearbeitung!B:B,MATCH(R105,Bodenbearbeitung!A:A,0))))))))))))))</f>
        <v/>
      </c>
      <c r="T105" s="109" t="str">
        <f>IF(B105="","",IF(OR(F105="Nmin eintragen!",F105="Zielertrag auswählen!",H105="Wüchsigkeit auswählen!",P105="Bodenart auswählen!",S105="Bodenbearbeitung auswählen!",S105="Leguminosenanteil überprüfen!",S105="Leguminosenanteil oder Bodenbearbeitung überprüfen!",S105="Begrünung überprüfen!"),"Düngebedarf nicht ermittelt!",IF(SUM(H105,P105,S105)&lt;0,0,SUM(H105,P105,S105))))</f>
        <v/>
      </c>
      <c r="X105" s="42"/>
      <c r="Y105" s="42"/>
      <c r="Z105" s="42"/>
    </row>
    <row r="106" spans="1:26" x14ac:dyDescent="0.25">
      <c r="A106" s="108">
        <v>100</v>
      </c>
      <c r="B106" s="58" t="str">
        <f>IF(Flächenverzeichnis!A111="","",Flächenverzeichnis!A111)</f>
        <v/>
      </c>
      <c r="C106" s="88" t="str">
        <f>IF(B106="","",INDEX(Flächenverzeichnis!E:E,MATCH('Nmin-Methode'!B106,Flächenverzeichnis!A:A,0)))</f>
        <v/>
      </c>
      <c r="D106" s="59"/>
      <c r="E106" s="58" t="str">
        <f>IF(B106="","",IF(D106="","Zielertrag auswählen!",IF(D106="Traubenertrag:","Zielertrag auswählen!",INDEX('N-Grundbedarf'!C:C,MATCH(D106,'N-Grundbedarf'!A:A,0)))))</f>
        <v/>
      </c>
      <c r="F106" s="58" t="str">
        <f t="shared" ref="F106:F169" si="8">IF(B106="","",IF(C106=0,"Nmin eintragen!",IF(D106="","Zielertrag auswählen!",SUM(60-C106,E106))))</f>
        <v/>
      </c>
      <c r="G106" s="59"/>
      <c r="H106" s="58" t="str">
        <f t="shared" ref="H106:H169" si="9">IF(F106="","",IF(G106="","Wüchsigkeit auswählen!",IF(F106="Nmin eintragen!","",IF(G106="schwach",F106+30,IF(G106="ausgeglichen/normal",F106,IF(G106="stark",F106-30,""))))))</f>
        <v/>
      </c>
      <c r="I106" s="59"/>
      <c r="J106" s="86"/>
      <c r="K106" s="89"/>
      <c r="L106" s="90"/>
      <c r="M106" s="88" t="str">
        <f>IF(B106="","",IF(OR(I106="",K106="",AND(I106="",K106="")),"Begrünung überprüfen!",IF(OR(J106="",L106="",AND(J106="",L106="")),"Leguminosenanteil überprüfen!",IF(AND(AND(I106="keine Begrünung",J106=0),AND(K106="keine Begrünung",L106=0)),0,IF(OR(AND(I106="",J106&gt;0),AND(K106="",L106&gt;0)),"Begrünung überprüfen!",IF(OR(AND(I106="keine Begrünung",J106&gt;0),AND(K106="keine Begrünung",L106&gt;0)),"Leguminosenanteil überprüfen!",IF(OR(AND(I106="Begrünung ohne Leguminosen",J106&gt;0),AND(K106="Begrünung ohne Leguminosen",L106&gt;0)),"Leguminosenanteil überprüfen!",IF(OR(AND(I106="Begrünung mit Leguminosen",J106&lt;=0),AND(K106="Begrünung mit Leguminosen",L106&lt;=0)),"Leguminosenanteil überprüfen!",IF(OR(I106="Begrünung ohne Leguminosen",K106="Begrünung ohne Leguminosen",I106="Begrünung mit Leguminosen",K106="Begrünung mit Leguminosen"),SUM(INDEX(Begrünung!C:C,MATCH(J106,Begrünung!A:A,0)),INDEX(Begrünung!C:C,MATCH(L106,Begrünung!A:A,0)),0))))))))))</f>
        <v/>
      </c>
      <c r="N106" s="59"/>
      <c r="O106" s="59"/>
      <c r="P106" s="58" t="str">
        <f t="shared" ref="P106:P169" si="10">IF(B106="","",IF(N106="","Bodenart auswählen!",IF(O106="","Humusgehalt auswählen!",IF(AND(N106="leichte Böden",O106&lt;1.5),20,IF(AND(N106="leichte Böden",O106&gt;2.5),-40,IF(AND(N106="mittlere bis schwere Böden",O106&lt;1.8),20,IF(AND(N106="mittlere bis schwere Böden",O106&gt;3),-40,IF(AND(N106="steinhaltige Böden",O106&gt;4),-40,IF(AND(N106="extrem steinhaltige Böden",O106&gt;=7),-40,0)))))))))</f>
        <v/>
      </c>
      <c r="Q106" s="59"/>
      <c r="R106" s="89"/>
      <c r="S106" s="58" t="str">
        <f>IF(B106="","",IF(OR(M106="Begrünung überprüfen!",M106="Leguminosenanteil überprüfen!"),"Begrünung überprüfen!",IF(OR(R106="",Q106="",AND(R106="",Q106="")),"Bodenbearbeitung auswählen!",IF(AND(L106&lt;50,R106="Walzen/Mulchen mit Leguminosen ab 50 %"),"Leguminosenanteil oder Bodenbearbeitung überprüfen!",IF(AND(L106&gt;=50,R106="Walzen/Mulchen/Mähen"),"Leguminosenanteil oder Bodenbearbeitung überprüfen!",IF(AND(L106&gt;=50,R106="Umbruch mit Leguminosen &lt; 50 %"),"Leguminosenanteil oder Bodenbearbeitung überprüfen!",IF(AND(L106&lt;50,R106="Umbruch mit Leguminosen ab 50 %"),"Leguminosenanteil oder Bodenbearbeitung überprüfen!",IF(AND(J106&lt;50,Q106="Walzen/Mulchen mit Leguminosen ab 50 %"),"Leguminosenanteil oder Bodenbearbeitung überprüfen!",IF(AND(J106&gt;=50,Q106="Walzen/Mulchen/Mähen"),"Leguminosenanteil oder Bodenbearbeitung überprüfen!",IF(AND(J106&gt;=50,Q106="Umbruch mit Leguminosen &lt; 50 %"),"Leguminosenanteil oder Bodenbearbeitung überprüfen!",IF(AND(J106&lt;50,Q106="Umbruch mit Leguminosen ab 50 %"),"Leguminosenanteil oder Bodenbearbeitung überprüfen!",SUM(INDEX(Bodenbearbeitung!B:B,MATCH(Q106,Bodenbearbeitung!A:A,0)),INDEX(Bodenbearbeitung!B:B,MATCH(R106,Bodenbearbeitung!A:A,0))))))))))))))</f>
        <v/>
      </c>
      <c r="T106" s="109" t="str">
        <f t="shared" ref="T106:T169" si="11">IF(B106="","",IF(OR(F106="Nmin eintragen!",F106="Zielertrag auswählen!",H106="Wüchsigkeit auswählen!",P106="Bodenart auswählen!",S106="Bodenbearbeitung auswählen!",S106="Leguminosenanteil überprüfen!",S106="Leguminosenanteil oder Bodenbearbeitung überprüfen!",S106="Begrünung überprüfen!"),"Düngebedarf nicht ermittelt!",IF(SUM(H106,P106,S106)&lt;0,0,SUM(H106,P106,S106))))</f>
        <v/>
      </c>
      <c r="X106" s="42"/>
      <c r="Y106" s="42"/>
      <c r="Z106" s="42"/>
    </row>
    <row r="107" spans="1:26" x14ac:dyDescent="0.25">
      <c r="A107" s="108">
        <v>101</v>
      </c>
      <c r="B107" s="58" t="str">
        <f>IF(Flächenverzeichnis!A112="","",Flächenverzeichnis!A112)</f>
        <v/>
      </c>
      <c r="C107" s="88" t="str">
        <f>IF(B107="","",INDEX(Flächenverzeichnis!E:E,MATCH('Nmin-Methode'!B107,Flächenverzeichnis!A:A,0)))</f>
        <v/>
      </c>
      <c r="D107" s="59"/>
      <c r="E107" s="58" t="str">
        <f>IF(B107="","",IF(D107="","Zielertrag auswählen!",IF(D107="Traubenertrag:","Zielertrag auswählen!",INDEX('N-Grundbedarf'!C:C,MATCH(D107,'N-Grundbedarf'!A:A,0)))))</f>
        <v/>
      </c>
      <c r="F107" s="58" t="str">
        <f t="shared" si="8"/>
        <v/>
      </c>
      <c r="G107" s="59"/>
      <c r="H107" s="58" t="str">
        <f t="shared" si="9"/>
        <v/>
      </c>
      <c r="I107" s="59"/>
      <c r="J107" s="86"/>
      <c r="K107" s="89"/>
      <c r="L107" s="90"/>
      <c r="M107" s="88" t="str">
        <f>IF(B107="","",IF(OR(I107="",K107="",AND(I107="",K107="")),"Begrünung überprüfen!",IF(OR(J107="",L107="",AND(J107="",L107="")),"Leguminosenanteil überprüfen!",IF(AND(AND(I107="keine Begrünung",J107=0),AND(K107="keine Begrünung",L107=0)),0,IF(OR(AND(I107="",J107&gt;0),AND(K107="",L107&gt;0)),"Begrünung überprüfen!",IF(OR(AND(I107="keine Begrünung",J107&gt;0),AND(K107="keine Begrünung",L107&gt;0)),"Leguminosenanteil überprüfen!",IF(OR(AND(I107="Begrünung ohne Leguminosen",J107&gt;0),AND(K107="Begrünung ohne Leguminosen",L107&gt;0)),"Leguminosenanteil überprüfen!",IF(OR(AND(I107="Begrünung mit Leguminosen",J107&lt;=0),AND(K107="Begrünung mit Leguminosen",L107&lt;=0)),"Leguminosenanteil überprüfen!",IF(OR(I107="Begrünung ohne Leguminosen",K107="Begrünung ohne Leguminosen",I107="Begrünung mit Leguminosen",K107="Begrünung mit Leguminosen"),SUM(INDEX(Begrünung!C:C,MATCH(J107,Begrünung!A:A,0)),INDEX(Begrünung!C:C,MATCH(L107,Begrünung!A:A,0)),0))))))))))</f>
        <v/>
      </c>
      <c r="N107" s="59"/>
      <c r="O107" s="59"/>
      <c r="P107" s="58" t="str">
        <f t="shared" si="10"/>
        <v/>
      </c>
      <c r="Q107" s="59"/>
      <c r="R107" s="89"/>
      <c r="S107" s="58" t="str">
        <f>IF(B107="","",IF(OR(M107="Begrünung überprüfen!",M107="Leguminosenanteil überprüfen!"),"Begrünung überprüfen!",IF(OR(R107="",Q107="",AND(R107="",Q107="")),"Bodenbearbeitung auswählen!",IF(AND(L107&lt;50,R107="Walzen/Mulchen mit Leguminosen ab 50 %"),"Leguminosenanteil oder Bodenbearbeitung überprüfen!",IF(AND(L107&gt;=50,R107="Walzen/Mulchen/Mähen"),"Leguminosenanteil oder Bodenbearbeitung überprüfen!",IF(AND(L107&gt;=50,R107="Umbruch mit Leguminosen &lt; 50 %"),"Leguminosenanteil oder Bodenbearbeitung überprüfen!",IF(AND(L107&lt;50,R107="Umbruch mit Leguminosen ab 50 %"),"Leguminosenanteil oder Bodenbearbeitung überprüfen!",IF(AND(J107&lt;50,Q107="Walzen/Mulchen mit Leguminosen ab 50 %"),"Leguminosenanteil oder Bodenbearbeitung überprüfen!",IF(AND(J107&gt;=50,Q107="Walzen/Mulchen/Mähen"),"Leguminosenanteil oder Bodenbearbeitung überprüfen!",IF(AND(J107&gt;=50,Q107="Umbruch mit Leguminosen &lt; 50 %"),"Leguminosenanteil oder Bodenbearbeitung überprüfen!",IF(AND(J107&lt;50,Q107="Umbruch mit Leguminosen ab 50 %"),"Leguminosenanteil oder Bodenbearbeitung überprüfen!",SUM(INDEX(Bodenbearbeitung!B:B,MATCH(Q107,Bodenbearbeitung!A:A,0)),INDEX(Bodenbearbeitung!B:B,MATCH(R107,Bodenbearbeitung!A:A,0))))))))))))))</f>
        <v/>
      </c>
      <c r="T107" s="109" t="str">
        <f t="shared" si="11"/>
        <v/>
      </c>
      <c r="X107" s="42"/>
      <c r="Y107" s="42"/>
      <c r="Z107" s="42"/>
    </row>
    <row r="108" spans="1:26" x14ac:dyDescent="0.25">
      <c r="A108" s="108">
        <v>102</v>
      </c>
      <c r="B108" s="58" t="str">
        <f>IF(Flächenverzeichnis!A113="","",Flächenverzeichnis!A113)</f>
        <v/>
      </c>
      <c r="C108" s="88" t="str">
        <f>IF(B108="","",INDEX(Flächenverzeichnis!E:E,MATCH('Nmin-Methode'!B108,Flächenverzeichnis!A:A,0)))</f>
        <v/>
      </c>
      <c r="D108" s="59"/>
      <c r="E108" s="58" t="str">
        <f>IF(B108="","",IF(D108="","Zielertrag auswählen!",IF(D108="Traubenertrag:","Zielertrag auswählen!",INDEX('N-Grundbedarf'!C:C,MATCH(D108,'N-Grundbedarf'!A:A,0)))))</f>
        <v/>
      </c>
      <c r="F108" s="58" t="str">
        <f t="shared" si="8"/>
        <v/>
      </c>
      <c r="G108" s="59"/>
      <c r="H108" s="58" t="str">
        <f t="shared" si="9"/>
        <v/>
      </c>
      <c r="I108" s="59"/>
      <c r="J108" s="86"/>
      <c r="K108" s="89"/>
      <c r="L108" s="90"/>
      <c r="M108" s="88" t="str">
        <f>IF(B108="","",IF(OR(I108="",K108="",AND(I108="",K108="")),"Begrünung überprüfen!",IF(OR(J108="",L108="",AND(J108="",L108="")),"Leguminosenanteil überprüfen!",IF(AND(AND(I108="keine Begrünung",J108=0),AND(K108="keine Begrünung",L108=0)),0,IF(OR(AND(I108="",J108&gt;0),AND(K108="",L108&gt;0)),"Begrünung überprüfen!",IF(OR(AND(I108="keine Begrünung",J108&gt;0),AND(K108="keine Begrünung",L108&gt;0)),"Leguminosenanteil überprüfen!",IF(OR(AND(I108="Begrünung ohne Leguminosen",J108&gt;0),AND(K108="Begrünung ohne Leguminosen",L108&gt;0)),"Leguminosenanteil überprüfen!",IF(OR(AND(I108="Begrünung mit Leguminosen",J108&lt;=0),AND(K108="Begrünung mit Leguminosen",L108&lt;=0)),"Leguminosenanteil überprüfen!",IF(OR(I108="Begrünung ohne Leguminosen",K108="Begrünung ohne Leguminosen",I108="Begrünung mit Leguminosen",K108="Begrünung mit Leguminosen"),SUM(INDEX(Begrünung!C:C,MATCH(J108,Begrünung!A:A,0)),INDEX(Begrünung!C:C,MATCH(L108,Begrünung!A:A,0)),0))))))))))</f>
        <v/>
      </c>
      <c r="N108" s="59"/>
      <c r="O108" s="59"/>
      <c r="P108" s="58" t="str">
        <f t="shared" si="10"/>
        <v/>
      </c>
      <c r="Q108" s="59"/>
      <c r="R108" s="89"/>
      <c r="S108" s="58" t="str">
        <f>IF(B108="","",IF(OR(M108="Begrünung überprüfen!",M108="Leguminosenanteil überprüfen!"),"Begrünung überprüfen!",IF(OR(R108="",Q108="",AND(R108="",Q108="")),"Bodenbearbeitung auswählen!",IF(AND(L108&lt;50,R108="Walzen/Mulchen mit Leguminosen ab 50 %"),"Leguminosenanteil oder Bodenbearbeitung überprüfen!",IF(AND(L108&gt;=50,R108="Walzen/Mulchen/Mähen"),"Leguminosenanteil oder Bodenbearbeitung überprüfen!",IF(AND(L108&gt;=50,R108="Umbruch mit Leguminosen &lt; 50 %"),"Leguminosenanteil oder Bodenbearbeitung überprüfen!",IF(AND(L108&lt;50,R108="Umbruch mit Leguminosen ab 50 %"),"Leguminosenanteil oder Bodenbearbeitung überprüfen!",IF(AND(J108&lt;50,Q108="Walzen/Mulchen mit Leguminosen ab 50 %"),"Leguminosenanteil oder Bodenbearbeitung überprüfen!",IF(AND(J108&gt;=50,Q108="Walzen/Mulchen/Mähen"),"Leguminosenanteil oder Bodenbearbeitung überprüfen!",IF(AND(J108&gt;=50,Q108="Umbruch mit Leguminosen &lt; 50 %"),"Leguminosenanteil oder Bodenbearbeitung überprüfen!",IF(AND(J108&lt;50,Q108="Umbruch mit Leguminosen ab 50 %"),"Leguminosenanteil oder Bodenbearbeitung überprüfen!",SUM(INDEX(Bodenbearbeitung!B:B,MATCH(Q108,Bodenbearbeitung!A:A,0)),INDEX(Bodenbearbeitung!B:B,MATCH(R108,Bodenbearbeitung!A:A,0))))))))))))))</f>
        <v/>
      </c>
      <c r="T108" s="109" t="str">
        <f t="shared" si="11"/>
        <v/>
      </c>
      <c r="X108" s="42"/>
      <c r="Y108" s="42"/>
      <c r="Z108" s="42"/>
    </row>
    <row r="109" spans="1:26" x14ac:dyDescent="0.25">
      <c r="A109" s="108">
        <v>103</v>
      </c>
      <c r="B109" s="58" t="str">
        <f>IF(Flächenverzeichnis!A114="","",Flächenverzeichnis!A114)</f>
        <v/>
      </c>
      <c r="C109" s="88" t="str">
        <f>IF(B109="","",INDEX(Flächenverzeichnis!E:E,MATCH('Nmin-Methode'!B109,Flächenverzeichnis!A:A,0)))</f>
        <v/>
      </c>
      <c r="D109" s="59"/>
      <c r="E109" s="58" t="str">
        <f>IF(B109="","",IF(D109="","Zielertrag auswählen!",IF(D109="Traubenertrag:","Zielertrag auswählen!",INDEX('N-Grundbedarf'!C:C,MATCH(D109,'N-Grundbedarf'!A:A,0)))))</f>
        <v/>
      </c>
      <c r="F109" s="58" t="str">
        <f t="shared" si="8"/>
        <v/>
      </c>
      <c r="G109" s="59"/>
      <c r="H109" s="58" t="str">
        <f t="shared" si="9"/>
        <v/>
      </c>
      <c r="I109" s="59"/>
      <c r="J109" s="86"/>
      <c r="K109" s="89"/>
      <c r="L109" s="90"/>
      <c r="M109" s="88" t="str">
        <f>IF(B109="","",IF(OR(I109="",K109="",AND(I109="",K109="")),"Begrünung überprüfen!",IF(OR(J109="",L109="",AND(J109="",L109="")),"Leguminosenanteil überprüfen!",IF(AND(AND(I109="keine Begrünung",J109=0),AND(K109="keine Begrünung",L109=0)),0,IF(OR(AND(I109="",J109&gt;0),AND(K109="",L109&gt;0)),"Begrünung überprüfen!",IF(OR(AND(I109="keine Begrünung",J109&gt;0),AND(K109="keine Begrünung",L109&gt;0)),"Leguminosenanteil überprüfen!",IF(OR(AND(I109="Begrünung ohne Leguminosen",J109&gt;0),AND(K109="Begrünung ohne Leguminosen",L109&gt;0)),"Leguminosenanteil überprüfen!",IF(OR(AND(I109="Begrünung mit Leguminosen",J109&lt;=0),AND(K109="Begrünung mit Leguminosen",L109&lt;=0)),"Leguminosenanteil überprüfen!",IF(OR(I109="Begrünung ohne Leguminosen",K109="Begrünung ohne Leguminosen",I109="Begrünung mit Leguminosen",K109="Begrünung mit Leguminosen"),SUM(INDEX(Begrünung!C:C,MATCH(J109,Begrünung!A:A,0)),INDEX(Begrünung!C:C,MATCH(L109,Begrünung!A:A,0)),0))))))))))</f>
        <v/>
      </c>
      <c r="N109" s="59"/>
      <c r="O109" s="59"/>
      <c r="P109" s="58" t="str">
        <f t="shared" si="10"/>
        <v/>
      </c>
      <c r="Q109" s="59"/>
      <c r="R109" s="89"/>
      <c r="S109" s="58" t="str">
        <f>IF(B109="","",IF(OR(M109="Begrünung überprüfen!",M109="Leguminosenanteil überprüfen!"),"Begrünung überprüfen!",IF(OR(R109="",Q109="",AND(R109="",Q109="")),"Bodenbearbeitung auswählen!",IF(AND(L109&lt;50,R109="Walzen/Mulchen mit Leguminosen ab 50 %"),"Leguminosenanteil oder Bodenbearbeitung überprüfen!",IF(AND(L109&gt;=50,R109="Walzen/Mulchen/Mähen"),"Leguminosenanteil oder Bodenbearbeitung überprüfen!",IF(AND(L109&gt;=50,R109="Umbruch mit Leguminosen &lt; 50 %"),"Leguminosenanteil oder Bodenbearbeitung überprüfen!",IF(AND(L109&lt;50,R109="Umbruch mit Leguminosen ab 50 %"),"Leguminosenanteil oder Bodenbearbeitung überprüfen!",IF(AND(J109&lt;50,Q109="Walzen/Mulchen mit Leguminosen ab 50 %"),"Leguminosenanteil oder Bodenbearbeitung überprüfen!",IF(AND(J109&gt;=50,Q109="Walzen/Mulchen/Mähen"),"Leguminosenanteil oder Bodenbearbeitung überprüfen!",IF(AND(J109&gt;=50,Q109="Umbruch mit Leguminosen &lt; 50 %"),"Leguminosenanteil oder Bodenbearbeitung überprüfen!",IF(AND(J109&lt;50,Q109="Umbruch mit Leguminosen ab 50 %"),"Leguminosenanteil oder Bodenbearbeitung überprüfen!",SUM(INDEX(Bodenbearbeitung!B:B,MATCH(Q109,Bodenbearbeitung!A:A,0)),INDEX(Bodenbearbeitung!B:B,MATCH(R109,Bodenbearbeitung!A:A,0))))))))))))))</f>
        <v/>
      </c>
      <c r="T109" s="109" t="str">
        <f t="shared" si="11"/>
        <v/>
      </c>
      <c r="X109" s="42"/>
      <c r="Y109" s="42"/>
      <c r="Z109" s="42"/>
    </row>
    <row r="110" spans="1:26" x14ac:dyDescent="0.25">
      <c r="A110" s="108">
        <v>104</v>
      </c>
      <c r="B110" s="58" t="str">
        <f>IF(Flächenverzeichnis!A115="","",Flächenverzeichnis!A115)</f>
        <v/>
      </c>
      <c r="C110" s="88" t="str">
        <f>IF(B110="","",INDEX(Flächenverzeichnis!E:E,MATCH('Nmin-Methode'!B110,Flächenverzeichnis!A:A,0)))</f>
        <v/>
      </c>
      <c r="D110" s="59"/>
      <c r="E110" s="58" t="str">
        <f>IF(B110="","",IF(D110="","Zielertrag auswählen!",IF(D110="Traubenertrag:","Zielertrag auswählen!",INDEX('N-Grundbedarf'!C:C,MATCH(D110,'N-Grundbedarf'!A:A,0)))))</f>
        <v/>
      </c>
      <c r="F110" s="58" t="str">
        <f t="shared" si="8"/>
        <v/>
      </c>
      <c r="G110" s="59"/>
      <c r="H110" s="58" t="str">
        <f t="shared" si="9"/>
        <v/>
      </c>
      <c r="I110" s="59"/>
      <c r="J110" s="86"/>
      <c r="K110" s="89"/>
      <c r="L110" s="90"/>
      <c r="M110" s="88" t="str">
        <f>IF(B110="","",IF(OR(I110="",K110="",AND(I110="",K110="")),"Begrünung überprüfen!",IF(OR(J110="",L110="",AND(J110="",L110="")),"Leguminosenanteil überprüfen!",IF(AND(AND(I110="keine Begrünung",J110=0),AND(K110="keine Begrünung",L110=0)),0,IF(OR(AND(I110="",J110&gt;0),AND(K110="",L110&gt;0)),"Begrünung überprüfen!",IF(OR(AND(I110="keine Begrünung",J110&gt;0),AND(K110="keine Begrünung",L110&gt;0)),"Leguminosenanteil überprüfen!",IF(OR(AND(I110="Begrünung ohne Leguminosen",J110&gt;0),AND(K110="Begrünung ohne Leguminosen",L110&gt;0)),"Leguminosenanteil überprüfen!",IF(OR(AND(I110="Begrünung mit Leguminosen",J110&lt;=0),AND(K110="Begrünung mit Leguminosen",L110&lt;=0)),"Leguminosenanteil überprüfen!",IF(OR(I110="Begrünung ohne Leguminosen",K110="Begrünung ohne Leguminosen",I110="Begrünung mit Leguminosen",K110="Begrünung mit Leguminosen"),SUM(INDEX(Begrünung!C:C,MATCH(J110,Begrünung!A:A,0)),INDEX(Begrünung!C:C,MATCH(L110,Begrünung!A:A,0)),0))))))))))</f>
        <v/>
      </c>
      <c r="N110" s="59"/>
      <c r="O110" s="59"/>
      <c r="P110" s="58" t="str">
        <f t="shared" si="10"/>
        <v/>
      </c>
      <c r="Q110" s="59"/>
      <c r="R110" s="89"/>
      <c r="S110" s="58" t="str">
        <f>IF(B110="","",IF(OR(M110="Begrünung überprüfen!",M110="Leguminosenanteil überprüfen!"),"Begrünung überprüfen!",IF(OR(R110="",Q110="",AND(R110="",Q110="")),"Bodenbearbeitung auswählen!",IF(AND(L110&lt;50,R110="Walzen/Mulchen mit Leguminosen ab 50 %"),"Leguminosenanteil oder Bodenbearbeitung überprüfen!",IF(AND(L110&gt;=50,R110="Walzen/Mulchen/Mähen"),"Leguminosenanteil oder Bodenbearbeitung überprüfen!",IF(AND(L110&gt;=50,R110="Umbruch mit Leguminosen &lt; 50 %"),"Leguminosenanteil oder Bodenbearbeitung überprüfen!",IF(AND(L110&lt;50,R110="Umbruch mit Leguminosen ab 50 %"),"Leguminosenanteil oder Bodenbearbeitung überprüfen!",IF(AND(J110&lt;50,Q110="Walzen/Mulchen mit Leguminosen ab 50 %"),"Leguminosenanteil oder Bodenbearbeitung überprüfen!",IF(AND(J110&gt;=50,Q110="Walzen/Mulchen/Mähen"),"Leguminosenanteil oder Bodenbearbeitung überprüfen!",IF(AND(J110&gt;=50,Q110="Umbruch mit Leguminosen &lt; 50 %"),"Leguminosenanteil oder Bodenbearbeitung überprüfen!",IF(AND(J110&lt;50,Q110="Umbruch mit Leguminosen ab 50 %"),"Leguminosenanteil oder Bodenbearbeitung überprüfen!",SUM(INDEX(Bodenbearbeitung!B:B,MATCH(Q110,Bodenbearbeitung!A:A,0)),INDEX(Bodenbearbeitung!B:B,MATCH(R110,Bodenbearbeitung!A:A,0))))))))))))))</f>
        <v/>
      </c>
      <c r="T110" s="109" t="str">
        <f t="shared" si="11"/>
        <v/>
      </c>
      <c r="X110" s="42"/>
      <c r="Y110" s="42"/>
      <c r="Z110" s="42"/>
    </row>
    <row r="111" spans="1:26" x14ac:dyDescent="0.25">
      <c r="A111" s="108">
        <v>105</v>
      </c>
      <c r="B111" s="58" t="str">
        <f>IF(Flächenverzeichnis!A116="","",Flächenverzeichnis!A116)</f>
        <v/>
      </c>
      <c r="C111" s="88" t="str">
        <f>IF(B111="","",INDEX(Flächenverzeichnis!E:E,MATCH('Nmin-Methode'!B111,Flächenverzeichnis!A:A,0)))</f>
        <v/>
      </c>
      <c r="D111" s="59"/>
      <c r="E111" s="58" t="str">
        <f>IF(B111="","",IF(D111="","Zielertrag auswählen!",IF(D111="Traubenertrag:","Zielertrag auswählen!",INDEX('N-Grundbedarf'!C:C,MATCH(D111,'N-Grundbedarf'!A:A,0)))))</f>
        <v/>
      </c>
      <c r="F111" s="58" t="str">
        <f t="shared" si="8"/>
        <v/>
      </c>
      <c r="G111" s="59"/>
      <c r="H111" s="58" t="str">
        <f t="shared" si="9"/>
        <v/>
      </c>
      <c r="I111" s="59"/>
      <c r="J111" s="86"/>
      <c r="K111" s="89"/>
      <c r="L111" s="90"/>
      <c r="M111" s="88" t="str">
        <f>IF(B111="","",IF(OR(I111="",K111="",AND(I111="",K111="")),"Begrünung überprüfen!",IF(OR(J111="",L111="",AND(J111="",L111="")),"Leguminosenanteil überprüfen!",IF(AND(AND(I111="keine Begrünung",J111=0),AND(K111="keine Begrünung",L111=0)),0,IF(OR(AND(I111="",J111&gt;0),AND(K111="",L111&gt;0)),"Begrünung überprüfen!",IF(OR(AND(I111="keine Begrünung",J111&gt;0),AND(K111="keine Begrünung",L111&gt;0)),"Leguminosenanteil überprüfen!",IF(OR(AND(I111="Begrünung ohne Leguminosen",J111&gt;0),AND(K111="Begrünung ohne Leguminosen",L111&gt;0)),"Leguminosenanteil überprüfen!",IF(OR(AND(I111="Begrünung mit Leguminosen",J111&lt;=0),AND(K111="Begrünung mit Leguminosen",L111&lt;=0)),"Leguminosenanteil überprüfen!",IF(OR(I111="Begrünung ohne Leguminosen",K111="Begrünung ohne Leguminosen",I111="Begrünung mit Leguminosen",K111="Begrünung mit Leguminosen"),SUM(INDEX(Begrünung!C:C,MATCH(J111,Begrünung!A:A,0)),INDEX(Begrünung!C:C,MATCH(L111,Begrünung!A:A,0)),0))))))))))</f>
        <v/>
      </c>
      <c r="N111" s="59"/>
      <c r="O111" s="59"/>
      <c r="P111" s="58" t="str">
        <f t="shared" si="10"/>
        <v/>
      </c>
      <c r="Q111" s="59"/>
      <c r="R111" s="89"/>
      <c r="S111" s="58" t="str">
        <f>IF(B111="","",IF(OR(M111="Begrünung überprüfen!",M111="Leguminosenanteil überprüfen!"),"Begrünung überprüfen!",IF(OR(R111="",Q111="",AND(R111="",Q111="")),"Bodenbearbeitung auswählen!",IF(AND(L111&lt;50,R111="Walzen/Mulchen mit Leguminosen ab 50 %"),"Leguminosenanteil oder Bodenbearbeitung überprüfen!",IF(AND(L111&gt;=50,R111="Walzen/Mulchen/Mähen"),"Leguminosenanteil oder Bodenbearbeitung überprüfen!",IF(AND(L111&gt;=50,R111="Umbruch mit Leguminosen &lt; 50 %"),"Leguminosenanteil oder Bodenbearbeitung überprüfen!",IF(AND(L111&lt;50,R111="Umbruch mit Leguminosen ab 50 %"),"Leguminosenanteil oder Bodenbearbeitung überprüfen!",IF(AND(J111&lt;50,Q111="Walzen/Mulchen mit Leguminosen ab 50 %"),"Leguminosenanteil oder Bodenbearbeitung überprüfen!",IF(AND(J111&gt;=50,Q111="Walzen/Mulchen/Mähen"),"Leguminosenanteil oder Bodenbearbeitung überprüfen!",IF(AND(J111&gt;=50,Q111="Umbruch mit Leguminosen &lt; 50 %"),"Leguminosenanteil oder Bodenbearbeitung überprüfen!",IF(AND(J111&lt;50,Q111="Umbruch mit Leguminosen ab 50 %"),"Leguminosenanteil oder Bodenbearbeitung überprüfen!",SUM(INDEX(Bodenbearbeitung!B:B,MATCH(Q111,Bodenbearbeitung!A:A,0)),INDEX(Bodenbearbeitung!B:B,MATCH(R111,Bodenbearbeitung!A:A,0))))))))))))))</f>
        <v/>
      </c>
      <c r="T111" s="109" t="str">
        <f t="shared" si="11"/>
        <v/>
      </c>
      <c r="X111" s="42"/>
      <c r="Y111" s="42"/>
      <c r="Z111" s="42"/>
    </row>
    <row r="112" spans="1:26" x14ac:dyDescent="0.25">
      <c r="A112" s="108">
        <v>106</v>
      </c>
      <c r="B112" s="58" t="str">
        <f>IF(Flächenverzeichnis!A117="","",Flächenverzeichnis!A117)</f>
        <v/>
      </c>
      <c r="C112" s="88" t="str">
        <f>IF(B112="","",INDEX(Flächenverzeichnis!E:E,MATCH('Nmin-Methode'!B112,Flächenverzeichnis!A:A,0)))</f>
        <v/>
      </c>
      <c r="D112" s="59"/>
      <c r="E112" s="58" t="str">
        <f>IF(B112="","",IF(D112="","Zielertrag auswählen!",IF(D112="Traubenertrag:","Zielertrag auswählen!",INDEX('N-Grundbedarf'!C:C,MATCH(D112,'N-Grundbedarf'!A:A,0)))))</f>
        <v/>
      </c>
      <c r="F112" s="58" t="str">
        <f t="shared" si="8"/>
        <v/>
      </c>
      <c r="G112" s="59"/>
      <c r="H112" s="58" t="str">
        <f t="shared" si="9"/>
        <v/>
      </c>
      <c r="I112" s="59"/>
      <c r="J112" s="86"/>
      <c r="K112" s="89"/>
      <c r="L112" s="90"/>
      <c r="M112" s="88" t="str">
        <f>IF(B112="","",IF(OR(I112="",K112="",AND(I112="",K112="")),"Begrünung überprüfen!",IF(OR(J112="",L112="",AND(J112="",L112="")),"Leguminosenanteil überprüfen!",IF(AND(AND(I112="keine Begrünung",J112=0),AND(K112="keine Begrünung",L112=0)),0,IF(OR(AND(I112="",J112&gt;0),AND(K112="",L112&gt;0)),"Begrünung überprüfen!",IF(OR(AND(I112="keine Begrünung",J112&gt;0),AND(K112="keine Begrünung",L112&gt;0)),"Leguminosenanteil überprüfen!",IF(OR(AND(I112="Begrünung ohne Leguminosen",J112&gt;0),AND(K112="Begrünung ohne Leguminosen",L112&gt;0)),"Leguminosenanteil überprüfen!",IF(OR(AND(I112="Begrünung mit Leguminosen",J112&lt;=0),AND(K112="Begrünung mit Leguminosen",L112&lt;=0)),"Leguminosenanteil überprüfen!",IF(OR(I112="Begrünung ohne Leguminosen",K112="Begrünung ohne Leguminosen",I112="Begrünung mit Leguminosen",K112="Begrünung mit Leguminosen"),SUM(INDEX(Begrünung!C:C,MATCH(J112,Begrünung!A:A,0)),INDEX(Begrünung!C:C,MATCH(L112,Begrünung!A:A,0)),0))))))))))</f>
        <v/>
      </c>
      <c r="N112" s="59"/>
      <c r="O112" s="59"/>
      <c r="P112" s="58" t="str">
        <f t="shared" si="10"/>
        <v/>
      </c>
      <c r="Q112" s="59"/>
      <c r="R112" s="89"/>
      <c r="S112" s="58" t="str">
        <f>IF(B112="","",IF(OR(M112="Begrünung überprüfen!",M112="Leguminosenanteil überprüfen!"),"Begrünung überprüfen!",IF(OR(R112="",Q112="",AND(R112="",Q112="")),"Bodenbearbeitung auswählen!",IF(AND(L112&lt;50,R112="Walzen/Mulchen mit Leguminosen ab 50 %"),"Leguminosenanteil oder Bodenbearbeitung überprüfen!",IF(AND(L112&gt;=50,R112="Walzen/Mulchen/Mähen"),"Leguminosenanteil oder Bodenbearbeitung überprüfen!",IF(AND(L112&gt;=50,R112="Umbruch mit Leguminosen &lt; 50 %"),"Leguminosenanteil oder Bodenbearbeitung überprüfen!",IF(AND(L112&lt;50,R112="Umbruch mit Leguminosen ab 50 %"),"Leguminosenanteil oder Bodenbearbeitung überprüfen!",IF(AND(J112&lt;50,Q112="Walzen/Mulchen mit Leguminosen ab 50 %"),"Leguminosenanteil oder Bodenbearbeitung überprüfen!",IF(AND(J112&gt;=50,Q112="Walzen/Mulchen/Mähen"),"Leguminosenanteil oder Bodenbearbeitung überprüfen!",IF(AND(J112&gt;=50,Q112="Umbruch mit Leguminosen &lt; 50 %"),"Leguminosenanteil oder Bodenbearbeitung überprüfen!",IF(AND(J112&lt;50,Q112="Umbruch mit Leguminosen ab 50 %"),"Leguminosenanteil oder Bodenbearbeitung überprüfen!",SUM(INDEX(Bodenbearbeitung!B:B,MATCH(Q112,Bodenbearbeitung!A:A,0)),INDEX(Bodenbearbeitung!B:B,MATCH(R112,Bodenbearbeitung!A:A,0))))))))))))))</f>
        <v/>
      </c>
      <c r="T112" s="109" t="str">
        <f t="shared" si="11"/>
        <v/>
      </c>
      <c r="X112" s="42"/>
      <c r="Y112" s="42"/>
      <c r="Z112" s="42"/>
    </row>
    <row r="113" spans="1:26" x14ac:dyDescent="0.25">
      <c r="A113" s="108">
        <v>107</v>
      </c>
      <c r="B113" s="58" t="str">
        <f>IF(Flächenverzeichnis!A118="","",Flächenverzeichnis!A118)</f>
        <v/>
      </c>
      <c r="C113" s="88" t="str">
        <f>IF(B113="","",INDEX(Flächenverzeichnis!E:E,MATCH('Nmin-Methode'!B113,Flächenverzeichnis!A:A,0)))</f>
        <v/>
      </c>
      <c r="D113" s="59"/>
      <c r="E113" s="58" t="str">
        <f>IF(B113="","",IF(D113="","Zielertrag auswählen!",IF(D113="Traubenertrag:","Zielertrag auswählen!",INDEX('N-Grundbedarf'!C:C,MATCH(D113,'N-Grundbedarf'!A:A,0)))))</f>
        <v/>
      </c>
      <c r="F113" s="58" t="str">
        <f t="shared" si="8"/>
        <v/>
      </c>
      <c r="G113" s="59"/>
      <c r="H113" s="58" t="str">
        <f t="shared" si="9"/>
        <v/>
      </c>
      <c r="I113" s="59"/>
      <c r="J113" s="86"/>
      <c r="K113" s="89"/>
      <c r="L113" s="90"/>
      <c r="M113" s="88" t="str">
        <f>IF(B113="","",IF(OR(I113="",K113="",AND(I113="",K113="")),"Begrünung überprüfen!",IF(OR(J113="",L113="",AND(J113="",L113="")),"Leguminosenanteil überprüfen!",IF(AND(AND(I113="keine Begrünung",J113=0),AND(K113="keine Begrünung",L113=0)),0,IF(OR(AND(I113="",J113&gt;0),AND(K113="",L113&gt;0)),"Begrünung überprüfen!",IF(OR(AND(I113="keine Begrünung",J113&gt;0),AND(K113="keine Begrünung",L113&gt;0)),"Leguminosenanteil überprüfen!",IF(OR(AND(I113="Begrünung ohne Leguminosen",J113&gt;0),AND(K113="Begrünung ohne Leguminosen",L113&gt;0)),"Leguminosenanteil überprüfen!",IF(OR(AND(I113="Begrünung mit Leguminosen",J113&lt;=0),AND(K113="Begrünung mit Leguminosen",L113&lt;=0)),"Leguminosenanteil überprüfen!",IF(OR(I113="Begrünung ohne Leguminosen",K113="Begrünung ohne Leguminosen",I113="Begrünung mit Leguminosen",K113="Begrünung mit Leguminosen"),SUM(INDEX(Begrünung!C:C,MATCH(J113,Begrünung!A:A,0)),INDEX(Begrünung!C:C,MATCH(L113,Begrünung!A:A,0)),0))))))))))</f>
        <v/>
      </c>
      <c r="N113" s="59"/>
      <c r="O113" s="59"/>
      <c r="P113" s="58" t="str">
        <f t="shared" si="10"/>
        <v/>
      </c>
      <c r="Q113" s="59"/>
      <c r="R113" s="89"/>
      <c r="S113" s="58" t="str">
        <f>IF(B113="","",IF(OR(M113="Begrünung überprüfen!",M113="Leguminosenanteil überprüfen!"),"Begrünung überprüfen!",IF(OR(R113="",Q113="",AND(R113="",Q113="")),"Bodenbearbeitung auswählen!",IF(AND(L113&lt;50,R113="Walzen/Mulchen mit Leguminosen ab 50 %"),"Leguminosenanteil oder Bodenbearbeitung überprüfen!",IF(AND(L113&gt;=50,R113="Walzen/Mulchen/Mähen"),"Leguminosenanteil oder Bodenbearbeitung überprüfen!",IF(AND(L113&gt;=50,R113="Umbruch mit Leguminosen &lt; 50 %"),"Leguminosenanteil oder Bodenbearbeitung überprüfen!",IF(AND(L113&lt;50,R113="Umbruch mit Leguminosen ab 50 %"),"Leguminosenanteil oder Bodenbearbeitung überprüfen!",IF(AND(J113&lt;50,Q113="Walzen/Mulchen mit Leguminosen ab 50 %"),"Leguminosenanteil oder Bodenbearbeitung überprüfen!",IF(AND(J113&gt;=50,Q113="Walzen/Mulchen/Mähen"),"Leguminosenanteil oder Bodenbearbeitung überprüfen!",IF(AND(J113&gt;=50,Q113="Umbruch mit Leguminosen &lt; 50 %"),"Leguminosenanteil oder Bodenbearbeitung überprüfen!",IF(AND(J113&lt;50,Q113="Umbruch mit Leguminosen ab 50 %"),"Leguminosenanteil oder Bodenbearbeitung überprüfen!",SUM(INDEX(Bodenbearbeitung!B:B,MATCH(Q113,Bodenbearbeitung!A:A,0)),INDEX(Bodenbearbeitung!B:B,MATCH(R113,Bodenbearbeitung!A:A,0))))))))))))))</f>
        <v/>
      </c>
      <c r="T113" s="109" t="str">
        <f t="shared" si="11"/>
        <v/>
      </c>
      <c r="V113" s="42"/>
      <c r="W113" s="42"/>
      <c r="X113" s="42"/>
      <c r="Y113" s="42"/>
      <c r="Z113" s="42"/>
    </row>
    <row r="114" spans="1:26" x14ac:dyDescent="0.25">
      <c r="A114" s="108">
        <v>108</v>
      </c>
      <c r="B114" s="58" t="str">
        <f>IF(Flächenverzeichnis!A119="","",Flächenverzeichnis!A119)</f>
        <v/>
      </c>
      <c r="C114" s="88" t="str">
        <f>IF(B114="","",INDEX(Flächenverzeichnis!E:E,MATCH('Nmin-Methode'!B114,Flächenverzeichnis!A:A,0)))</f>
        <v/>
      </c>
      <c r="D114" s="59"/>
      <c r="E114" s="58" t="str">
        <f>IF(B114="","",IF(D114="","Zielertrag auswählen!",IF(D114="Traubenertrag:","Zielertrag auswählen!",INDEX('N-Grundbedarf'!C:C,MATCH(D114,'N-Grundbedarf'!A:A,0)))))</f>
        <v/>
      </c>
      <c r="F114" s="58" t="str">
        <f t="shared" si="8"/>
        <v/>
      </c>
      <c r="G114" s="59"/>
      <c r="H114" s="58" t="str">
        <f t="shared" si="9"/>
        <v/>
      </c>
      <c r="I114" s="59"/>
      <c r="J114" s="86"/>
      <c r="K114" s="89"/>
      <c r="L114" s="90"/>
      <c r="M114" s="88" t="str">
        <f>IF(B114="","",IF(OR(I114="",K114="",AND(I114="",K114="")),"Begrünung überprüfen!",IF(OR(J114="",L114="",AND(J114="",L114="")),"Leguminosenanteil überprüfen!",IF(AND(AND(I114="keine Begrünung",J114=0),AND(K114="keine Begrünung",L114=0)),0,IF(OR(AND(I114="",J114&gt;0),AND(K114="",L114&gt;0)),"Begrünung überprüfen!",IF(OR(AND(I114="keine Begrünung",J114&gt;0),AND(K114="keine Begrünung",L114&gt;0)),"Leguminosenanteil überprüfen!",IF(OR(AND(I114="Begrünung ohne Leguminosen",J114&gt;0),AND(K114="Begrünung ohne Leguminosen",L114&gt;0)),"Leguminosenanteil überprüfen!",IF(OR(AND(I114="Begrünung mit Leguminosen",J114&lt;=0),AND(K114="Begrünung mit Leguminosen",L114&lt;=0)),"Leguminosenanteil überprüfen!",IF(OR(I114="Begrünung ohne Leguminosen",K114="Begrünung ohne Leguminosen",I114="Begrünung mit Leguminosen",K114="Begrünung mit Leguminosen"),SUM(INDEX(Begrünung!C:C,MATCH(J114,Begrünung!A:A,0)),INDEX(Begrünung!C:C,MATCH(L114,Begrünung!A:A,0)),0))))))))))</f>
        <v/>
      </c>
      <c r="N114" s="59"/>
      <c r="O114" s="59"/>
      <c r="P114" s="58" t="str">
        <f t="shared" si="10"/>
        <v/>
      </c>
      <c r="Q114" s="59"/>
      <c r="R114" s="89"/>
      <c r="S114" s="58" t="str">
        <f>IF(B114="","",IF(OR(M114="Begrünung überprüfen!",M114="Leguminosenanteil überprüfen!"),"Begrünung überprüfen!",IF(OR(R114="",Q114="",AND(R114="",Q114="")),"Bodenbearbeitung auswählen!",IF(AND(L114&lt;50,R114="Walzen/Mulchen mit Leguminosen ab 50 %"),"Leguminosenanteil oder Bodenbearbeitung überprüfen!",IF(AND(L114&gt;=50,R114="Walzen/Mulchen/Mähen"),"Leguminosenanteil oder Bodenbearbeitung überprüfen!",IF(AND(L114&gt;=50,R114="Umbruch mit Leguminosen &lt; 50 %"),"Leguminosenanteil oder Bodenbearbeitung überprüfen!",IF(AND(L114&lt;50,R114="Umbruch mit Leguminosen ab 50 %"),"Leguminosenanteil oder Bodenbearbeitung überprüfen!",IF(AND(J114&lt;50,Q114="Walzen/Mulchen mit Leguminosen ab 50 %"),"Leguminosenanteil oder Bodenbearbeitung überprüfen!",IF(AND(J114&gt;=50,Q114="Walzen/Mulchen/Mähen"),"Leguminosenanteil oder Bodenbearbeitung überprüfen!",IF(AND(J114&gt;=50,Q114="Umbruch mit Leguminosen &lt; 50 %"),"Leguminosenanteil oder Bodenbearbeitung überprüfen!",IF(AND(J114&lt;50,Q114="Umbruch mit Leguminosen ab 50 %"),"Leguminosenanteil oder Bodenbearbeitung überprüfen!",SUM(INDEX(Bodenbearbeitung!B:B,MATCH(Q114,Bodenbearbeitung!A:A,0)),INDEX(Bodenbearbeitung!B:B,MATCH(R114,Bodenbearbeitung!A:A,0))))))))))))))</f>
        <v/>
      </c>
      <c r="T114" s="109" t="str">
        <f t="shared" si="11"/>
        <v/>
      </c>
      <c r="V114" s="42"/>
      <c r="W114" s="42"/>
      <c r="X114" s="42"/>
      <c r="Y114" s="42"/>
      <c r="Z114" s="42"/>
    </row>
    <row r="115" spans="1:26" x14ac:dyDescent="0.25">
      <c r="A115" s="108">
        <v>109</v>
      </c>
      <c r="B115" s="58" t="str">
        <f>IF(Flächenverzeichnis!A120="","",Flächenverzeichnis!A120)</f>
        <v/>
      </c>
      <c r="C115" s="88" t="str">
        <f>IF(B115="","",INDEX(Flächenverzeichnis!E:E,MATCH('Nmin-Methode'!B115,Flächenverzeichnis!A:A,0)))</f>
        <v/>
      </c>
      <c r="D115" s="59"/>
      <c r="E115" s="58" t="str">
        <f>IF(B115="","",IF(D115="","Zielertrag auswählen!",IF(D115="Traubenertrag:","Zielertrag auswählen!",INDEX('N-Grundbedarf'!C:C,MATCH(D115,'N-Grundbedarf'!A:A,0)))))</f>
        <v/>
      </c>
      <c r="F115" s="58" t="str">
        <f t="shared" si="8"/>
        <v/>
      </c>
      <c r="G115" s="59"/>
      <c r="H115" s="58" t="str">
        <f t="shared" si="9"/>
        <v/>
      </c>
      <c r="I115" s="59"/>
      <c r="J115" s="86"/>
      <c r="K115" s="89"/>
      <c r="L115" s="90"/>
      <c r="M115" s="88" t="str">
        <f>IF(B115="","",IF(OR(I115="",K115="",AND(I115="",K115="")),"Begrünung überprüfen!",IF(OR(J115="",L115="",AND(J115="",L115="")),"Leguminosenanteil überprüfen!",IF(AND(AND(I115="keine Begrünung",J115=0),AND(K115="keine Begrünung",L115=0)),0,IF(OR(AND(I115="",J115&gt;0),AND(K115="",L115&gt;0)),"Begrünung überprüfen!",IF(OR(AND(I115="keine Begrünung",J115&gt;0),AND(K115="keine Begrünung",L115&gt;0)),"Leguminosenanteil überprüfen!",IF(OR(AND(I115="Begrünung ohne Leguminosen",J115&gt;0),AND(K115="Begrünung ohne Leguminosen",L115&gt;0)),"Leguminosenanteil überprüfen!",IF(OR(AND(I115="Begrünung mit Leguminosen",J115&lt;=0),AND(K115="Begrünung mit Leguminosen",L115&lt;=0)),"Leguminosenanteil überprüfen!",IF(OR(I115="Begrünung ohne Leguminosen",K115="Begrünung ohne Leguminosen",I115="Begrünung mit Leguminosen",K115="Begrünung mit Leguminosen"),SUM(INDEX(Begrünung!C:C,MATCH(J115,Begrünung!A:A,0)),INDEX(Begrünung!C:C,MATCH(L115,Begrünung!A:A,0)),0))))))))))</f>
        <v/>
      </c>
      <c r="N115" s="59"/>
      <c r="O115" s="59"/>
      <c r="P115" s="58" t="str">
        <f t="shared" si="10"/>
        <v/>
      </c>
      <c r="Q115" s="59"/>
      <c r="R115" s="89"/>
      <c r="S115" s="58" t="str">
        <f>IF(B115="","",IF(OR(M115="Begrünung überprüfen!",M115="Leguminosenanteil überprüfen!"),"Begrünung überprüfen!",IF(OR(R115="",Q115="",AND(R115="",Q115="")),"Bodenbearbeitung auswählen!",IF(AND(L115&lt;50,R115="Walzen/Mulchen mit Leguminosen ab 50 %"),"Leguminosenanteil oder Bodenbearbeitung überprüfen!",IF(AND(L115&gt;=50,R115="Walzen/Mulchen/Mähen"),"Leguminosenanteil oder Bodenbearbeitung überprüfen!",IF(AND(L115&gt;=50,R115="Umbruch mit Leguminosen &lt; 50 %"),"Leguminosenanteil oder Bodenbearbeitung überprüfen!",IF(AND(L115&lt;50,R115="Umbruch mit Leguminosen ab 50 %"),"Leguminosenanteil oder Bodenbearbeitung überprüfen!",IF(AND(J115&lt;50,Q115="Walzen/Mulchen mit Leguminosen ab 50 %"),"Leguminosenanteil oder Bodenbearbeitung überprüfen!",IF(AND(J115&gt;=50,Q115="Walzen/Mulchen/Mähen"),"Leguminosenanteil oder Bodenbearbeitung überprüfen!",IF(AND(J115&gt;=50,Q115="Umbruch mit Leguminosen &lt; 50 %"),"Leguminosenanteil oder Bodenbearbeitung überprüfen!",IF(AND(J115&lt;50,Q115="Umbruch mit Leguminosen ab 50 %"),"Leguminosenanteil oder Bodenbearbeitung überprüfen!",SUM(INDEX(Bodenbearbeitung!B:B,MATCH(Q115,Bodenbearbeitung!A:A,0)),INDEX(Bodenbearbeitung!B:B,MATCH(R115,Bodenbearbeitung!A:A,0))))))))))))))</f>
        <v/>
      </c>
      <c r="T115" s="109" t="str">
        <f t="shared" si="11"/>
        <v/>
      </c>
      <c r="V115" s="42"/>
      <c r="W115" s="42"/>
      <c r="X115" s="42"/>
      <c r="Y115" s="42"/>
      <c r="Z115" s="42"/>
    </row>
    <row r="116" spans="1:26" x14ac:dyDescent="0.25">
      <c r="A116" s="108">
        <v>110</v>
      </c>
      <c r="B116" s="58" t="str">
        <f>IF(Flächenverzeichnis!A121="","",Flächenverzeichnis!A121)</f>
        <v/>
      </c>
      <c r="C116" s="88" t="str">
        <f>IF(B116="","",INDEX(Flächenverzeichnis!E:E,MATCH('Nmin-Methode'!B116,Flächenverzeichnis!A:A,0)))</f>
        <v/>
      </c>
      <c r="D116" s="59"/>
      <c r="E116" s="58" t="str">
        <f>IF(B116="","",IF(D116="","Zielertrag auswählen!",IF(D116="Traubenertrag:","Zielertrag auswählen!",INDEX('N-Grundbedarf'!C:C,MATCH(D116,'N-Grundbedarf'!A:A,0)))))</f>
        <v/>
      </c>
      <c r="F116" s="58" t="str">
        <f t="shared" si="8"/>
        <v/>
      </c>
      <c r="G116" s="59"/>
      <c r="H116" s="58" t="str">
        <f t="shared" si="9"/>
        <v/>
      </c>
      <c r="I116" s="59"/>
      <c r="J116" s="86"/>
      <c r="K116" s="89"/>
      <c r="L116" s="90"/>
      <c r="M116" s="88" t="str">
        <f>IF(B116="","",IF(OR(I116="",K116="",AND(I116="",K116="")),"Begrünung überprüfen!",IF(OR(J116="",L116="",AND(J116="",L116="")),"Leguminosenanteil überprüfen!",IF(AND(AND(I116="keine Begrünung",J116=0),AND(K116="keine Begrünung",L116=0)),0,IF(OR(AND(I116="",J116&gt;0),AND(K116="",L116&gt;0)),"Begrünung überprüfen!",IF(OR(AND(I116="keine Begrünung",J116&gt;0),AND(K116="keine Begrünung",L116&gt;0)),"Leguminosenanteil überprüfen!",IF(OR(AND(I116="Begrünung ohne Leguminosen",J116&gt;0),AND(K116="Begrünung ohne Leguminosen",L116&gt;0)),"Leguminosenanteil überprüfen!",IF(OR(AND(I116="Begrünung mit Leguminosen",J116&lt;=0),AND(K116="Begrünung mit Leguminosen",L116&lt;=0)),"Leguminosenanteil überprüfen!",IF(OR(I116="Begrünung ohne Leguminosen",K116="Begrünung ohne Leguminosen",I116="Begrünung mit Leguminosen",K116="Begrünung mit Leguminosen"),SUM(INDEX(Begrünung!C:C,MATCH(J116,Begrünung!A:A,0)),INDEX(Begrünung!C:C,MATCH(L116,Begrünung!A:A,0)),0))))))))))</f>
        <v/>
      </c>
      <c r="N116" s="59"/>
      <c r="O116" s="59"/>
      <c r="P116" s="58" t="str">
        <f t="shared" si="10"/>
        <v/>
      </c>
      <c r="Q116" s="59"/>
      <c r="R116" s="89"/>
      <c r="S116" s="58" t="str">
        <f>IF(B116="","",IF(OR(M116="Begrünung überprüfen!",M116="Leguminosenanteil überprüfen!"),"Begrünung überprüfen!",IF(OR(R116="",Q116="",AND(R116="",Q116="")),"Bodenbearbeitung auswählen!",IF(AND(L116&lt;50,R116="Walzen/Mulchen mit Leguminosen ab 50 %"),"Leguminosenanteil oder Bodenbearbeitung überprüfen!",IF(AND(L116&gt;=50,R116="Walzen/Mulchen/Mähen"),"Leguminosenanteil oder Bodenbearbeitung überprüfen!",IF(AND(L116&gt;=50,R116="Umbruch mit Leguminosen &lt; 50 %"),"Leguminosenanteil oder Bodenbearbeitung überprüfen!",IF(AND(L116&lt;50,R116="Umbruch mit Leguminosen ab 50 %"),"Leguminosenanteil oder Bodenbearbeitung überprüfen!",IF(AND(J116&lt;50,Q116="Walzen/Mulchen mit Leguminosen ab 50 %"),"Leguminosenanteil oder Bodenbearbeitung überprüfen!",IF(AND(J116&gt;=50,Q116="Walzen/Mulchen/Mähen"),"Leguminosenanteil oder Bodenbearbeitung überprüfen!",IF(AND(J116&gt;=50,Q116="Umbruch mit Leguminosen &lt; 50 %"),"Leguminosenanteil oder Bodenbearbeitung überprüfen!",IF(AND(J116&lt;50,Q116="Umbruch mit Leguminosen ab 50 %"),"Leguminosenanteil oder Bodenbearbeitung überprüfen!",SUM(INDEX(Bodenbearbeitung!B:B,MATCH(Q116,Bodenbearbeitung!A:A,0)),INDEX(Bodenbearbeitung!B:B,MATCH(R116,Bodenbearbeitung!A:A,0))))))))))))))</f>
        <v/>
      </c>
      <c r="T116" s="109" t="str">
        <f t="shared" si="11"/>
        <v/>
      </c>
      <c r="V116" s="42"/>
      <c r="W116" s="42"/>
      <c r="X116" s="42"/>
      <c r="Y116" s="42"/>
      <c r="Z116" s="42"/>
    </row>
    <row r="117" spans="1:26" x14ac:dyDescent="0.25">
      <c r="A117" s="108">
        <v>111</v>
      </c>
      <c r="B117" s="58" t="str">
        <f>IF(Flächenverzeichnis!A122="","",Flächenverzeichnis!A122)</f>
        <v/>
      </c>
      <c r="C117" s="88" t="str">
        <f>IF(B117="","",INDEX(Flächenverzeichnis!E:E,MATCH('Nmin-Methode'!B117,Flächenverzeichnis!A:A,0)))</f>
        <v/>
      </c>
      <c r="D117" s="59"/>
      <c r="E117" s="58" t="str">
        <f>IF(B117="","",IF(D117="","Zielertrag auswählen!",IF(D117="Traubenertrag:","Zielertrag auswählen!",INDEX('N-Grundbedarf'!C:C,MATCH(D117,'N-Grundbedarf'!A:A,0)))))</f>
        <v/>
      </c>
      <c r="F117" s="58" t="str">
        <f t="shared" si="8"/>
        <v/>
      </c>
      <c r="G117" s="59"/>
      <c r="H117" s="58" t="str">
        <f t="shared" si="9"/>
        <v/>
      </c>
      <c r="I117" s="59"/>
      <c r="J117" s="86"/>
      <c r="K117" s="89"/>
      <c r="L117" s="90"/>
      <c r="M117" s="88" t="str">
        <f>IF(B117="","",IF(OR(I117="",K117="",AND(I117="",K117="")),"Begrünung überprüfen!",IF(OR(J117="",L117="",AND(J117="",L117="")),"Leguminosenanteil überprüfen!",IF(AND(AND(I117="keine Begrünung",J117=0),AND(K117="keine Begrünung",L117=0)),0,IF(OR(AND(I117="",J117&gt;0),AND(K117="",L117&gt;0)),"Begrünung überprüfen!",IF(OR(AND(I117="keine Begrünung",J117&gt;0),AND(K117="keine Begrünung",L117&gt;0)),"Leguminosenanteil überprüfen!",IF(OR(AND(I117="Begrünung ohne Leguminosen",J117&gt;0),AND(K117="Begrünung ohne Leguminosen",L117&gt;0)),"Leguminosenanteil überprüfen!",IF(OR(AND(I117="Begrünung mit Leguminosen",J117&lt;=0),AND(K117="Begrünung mit Leguminosen",L117&lt;=0)),"Leguminosenanteil überprüfen!",IF(OR(I117="Begrünung ohne Leguminosen",K117="Begrünung ohne Leguminosen",I117="Begrünung mit Leguminosen",K117="Begrünung mit Leguminosen"),SUM(INDEX(Begrünung!C:C,MATCH(J117,Begrünung!A:A,0)),INDEX(Begrünung!C:C,MATCH(L117,Begrünung!A:A,0)),0))))))))))</f>
        <v/>
      </c>
      <c r="N117" s="59"/>
      <c r="O117" s="59"/>
      <c r="P117" s="58" t="str">
        <f t="shared" si="10"/>
        <v/>
      </c>
      <c r="Q117" s="59"/>
      <c r="R117" s="89"/>
      <c r="S117" s="58" t="str">
        <f>IF(B117="","",IF(OR(M117="Begrünung überprüfen!",M117="Leguminosenanteil überprüfen!"),"Begrünung überprüfen!",IF(OR(R117="",Q117="",AND(R117="",Q117="")),"Bodenbearbeitung auswählen!",IF(AND(L117&lt;50,R117="Walzen/Mulchen mit Leguminosen ab 50 %"),"Leguminosenanteil oder Bodenbearbeitung überprüfen!",IF(AND(L117&gt;=50,R117="Walzen/Mulchen/Mähen"),"Leguminosenanteil oder Bodenbearbeitung überprüfen!",IF(AND(L117&gt;=50,R117="Umbruch mit Leguminosen &lt; 50 %"),"Leguminosenanteil oder Bodenbearbeitung überprüfen!",IF(AND(L117&lt;50,R117="Umbruch mit Leguminosen ab 50 %"),"Leguminosenanteil oder Bodenbearbeitung überprüfen!",IF(AND(J117&lt;50,Q117="Walzen/Mulchen mit Leguminosen ab 50 %"),"Leguminosenanteil oder Bodenbearbeitung überprüfen!",IF(AND(J117&gt;=50,Q117="Walzen/Mulchen/Mähen"),"Leguminosenanteil oder Bodenbearbeitung überprüfen!",IF(AND(J117&gt;=50,Q117="Umbruch mit Leguminosen &lt; 50 %"),"Leguminosenanteil oder Bodenbearbeitung überprüfen!",IF(AND(J117&lt;50,Q117="Umbruch mit Leguminosen ab 50 %"),"Leguminosenanteil oder Bodenbearbeitung überprüfen!",SUM(INDEX(Bodenbearbeitung!B:B,MATCH(Q117,Bodenbearbeitung!A:A,0)),INDEX(Bodenbearbeitung!B:B,MATCH(R117,Bodenbearbeitung!A:A,0))))))))))))))</f>
        <v/>
      </c>
      <c r="T117" s="109" t="str">
        <f t="shared" si="11"/>
        <v/>
      </c>
      <c r="V117" s="42"/>
      <c r="W117" s="42"/>
      <c r="X117" s="42"/>
      <c r="Y117" s="42"/>
      <c r="Z117" s="42"/>
    </row>
    <row r="118" spans="1:26" x14ac:dyDescent="0.25">
      <c r="A118" s="108">
        <v>112</v>
      </c>
      <c r="B118" s="58" t="str">
        <f>IF(Flächenverzeichnis!A123="","",Flächenverzeichnis!A123)</f>
        <v/>
      </c>
      <c r="C118" s="88" t="str">
        <f>IF(B118="","",INDEX(Flächenverzeichnis!E:E,MATCH('Nmin-Methode'!B118,Flächenverzeichnis!A:A,0)))</f>
        <v/>
      </c>
      <c r="D118" s="59"/>
      <c r="E118" s="58" t="str">
        <f>IF(B118="","",IF(D118="","Zielertrag auswählen!",IF(D118="Traubenertrag:","Zielertrag auswählen!",INDEX('N-Grundbedarf'!C:C,MATCH(D118,'N-Grundbedarf'!A:A,0)))))</f>
        <v/>
      </c>
      <c r="F118" s="58" t="str">
        <f t="shared" si="8"/>
        <v/>
      </c>
      <c r="G118" s="59"/>
      <c r="H118" s="58" t="str">
        <f t="shared" si="9"/>
        <v/>
      </c>
      <c r="I118" s="59"/>
      <c r="J118" s="86"/>
      <c r="K118" s="89"/>
      <c r="L118" s="90"/>
      <c r="M118" s="88" t="str">
        <f>IF(B118="","",IF(OR(I118="",K118="",AND(I118="",K118="")),"Begrünung überprüfen!",IF(OR(J118="",L118="",AND(J118="",L118="")),"Leguminosenanteil überprüfen!",IF(AND(AND(I118="keine Begrünung",J118=0),AND(K118="keine Begrünung",L118=0)),0,IF(OR(AND(I118="",J118&gt;0),AND(K118="",L118&gt;0)),"Begrünung überprüfen!",IF(OR(AND(I118="keine Begrünung",J118&gt;0),AND(K118="keine Begrünung",L118&gt;0)),"Leguminosenanteil überprüfen!",IF(OR(AND(I118="Begrünung ohne Leguminosen",J118&gt;0),AND(K118="Begrünung ohne Leguminosen",L118&gt;0)),"Leguminosenanteil überprüfen!",IF(OR(AND(I118="Begrünung mit Leguminosen",J118&lt;=0),AND(K118="Begrünung mit Leguminosen",L118&lt;=0)),"Leguminosenanteil überprüfen!",IF(OR(I118="Begrünung ohne Leguminosen",K118="Begrünung ohne Leguminosen",I118="Begrünung mit Leguminosen",K118="Begrünung mit Leguminosen"),SUM(INDEX(Begrünung!C:C,MATCH(J118,Begrünung!A:A,0)),INDEX(Begrünung!C:C,MATCH(L118,Begrünung!A:A,0)),0))))))))))</f>
        <v/>
      </c>
      <c r="N118" s="59"/>
      <c r="O118" s="59"/>
      <c r="P118" s="58" t="str">
        <f t="shared" si="10"/>
        <v/>
      </c>
      <c r="Q118" s="59"/>
      <c r="R118" s="89"/>
      <c r="S118" s="58" t="str">
        <f>IF(B118="","",IF(OR(M118="Begrünung überprüfen!",M118="Leguminosenanteil überprüfen!"),"Begrünung überprüfen!",IF(OR(R118="",Q118="",AND(R118="",Q118="")),"Bodenbearbeitung auswählen!",IF(AND(L118&lt;50,R118="Walzen/Mulchen mit Leguminosen ab 50 %"),"Leguminosenanteil oder Bodenbearbeitung überprüfen!",IF(AND(L118&gt;=50,R118="Walzen/Mulchen/Mähen"),"Leguminosenanteil oder Bodenbearbeitung überprüfen!",IF(AND(L118&gt;=50,R118="Umbruch mit Leguminosen &lt; 50 %"),"Leguminosenanteil oder Bodenbearbeitung überprüfen!",IF(AND(L118&lt;50,R118="Umbruch mit Leguminosen ab 50 %"),"Leguminosenanteil oder Bodenbearbeitung überprüfen!",IF(AND(J118&lt;50,Q118="Walzen/Mulchen mit Leguminosen ab 50 %"),"Leguminosenanteil oder Bodenbearbeitung überprüfen!",IF(AND(J118&gt;=50,Q118="Walzen/Mulchen/Mähen"),"Leguminosenanteil oder Bodenbearbeitung überprüfen!",IF(AND(J118&gt;=50,Q118="Umbruch mit Leguminosen &lt; 50 %"),"Leguminosenanteil oder Bodenbearbeitung überprüfen!",IF(AND(J118&lt;50,Q118="Umbruch mit Leguminosen ab 50 %"),"Leguminosenanteil oder Bodenbearbeitung überprüfen!",SUM(INDEX(Bodenbearbeitung!B:B,MATCH(Q118,Bodenbearbeitung!A:A,0)),INDEX(Bodenbearbeitung!B:B,MATCH(R118,Bodenbearbeitung!A:A,0))))))))))))))</f>
        <v/>
      </c>
      <c r="T118" s="109" t="str">
        <f t="shared" si="11"/>
        <v/>
      </c>
      <c r="V118" s="42"/>
      <c r="W118" s="42"/>
      <c r="X118" s="42"/>
      <c r="Y118" s="42"/>
      <c r="Z118" s="42"/>
    </row>
    <row r="119" spans="1:26" x14ac:dyDescent="0.25">
      <c r="A119" s="108">
        <v>113</v>
      </c>
      <c r="B119" s="58" t="str">
        <f>IF(Flächenverzeichnis!A124="","",Flächenverzeichnis!A124)</f>
        <v/>
      </c>
      <c r="C119" s="88" t="str">
        <f>IF(B119="","",INDEX(Flächenverzeichnis!E:E,MATCH('Nmin-Methode'!B119,Flächenverzeichnis!A:A,0)))</f>
        <v/>
      </c>
      <c r="D119" s="59"/>
      <c r="E119" s="58" t="str">
        <f>IF(B119="","",IF(D119="","Zielertrag auswählen!",IF(D119="Traubenertrag:","Zielertrag auswählen!",INDEX('N-Grundbedarf'!C:C,MATCH(D119,'N-Grundbedarf'!A:A,0)))))</f>
        <v/>
      </c>
      <c r="F119" s="58" t="str">
        <f t="shared" si="8"/>
        <v/>
      </c>
      <c r="G119" s="59"/>
      <c r="H119" s="58" t="str">
        <f t="shared" si="9"/>
        <v/>
      </c>
      <c r="I119" s="59"/>
      <c r="J119" s="86"/>
      <c r="K119" s="89"/>
      <c r="L119" s="90"/>
      <c r="M119" s="88" t="str">
        <f>IF(B119="","",IF(OR(I119="",K119="",AND(I119="",K119="")),"Begrünung überprüfen!",IF(OR(J119="",L119="",AND(J119="",L119="")),"Leguminosenanteil überprüfen!",IF(AND(AND(I119="keine Begrünung",J119=0),AND(K119="keine Begrünung",L119=0)),0,IF(OR(AND(I119="",J119&gt;0),AND(K119="",L119&gt;0)),"Begrünung überprüfen!",IF(OR(AND(I119="keine Begrünung",J119&gt;0),AND(K119="keine Begrünung",L119&gt;0)),"Leguminosenanteil überprüfen!",IF(OR(AND(I119="Begrünung ohne Leguminosen",J119&gt;0),AND(K119="Begrünung ohne Leguminosen",L119&gt;0)),"Leguminosenanteil überprüfen!",IF(OR(AND(I119="Begrünung mit Leguminosen",J119&lt;=0),AND(K119="Begrünung mit Leguminosen",L119&lt;=0)),"Leguminosenanteil überprüfen!",IF(OR(I119="Begrünung ohne Leguminosen",K119="Begrünung ohne Leguminosen",I119="Begrünung mit Leguminosen",K119="Begrünung mit Leguminosen"),SUM(INDEX(Begrünung!C:C,MATCH(J119,Begrünung!A:A,0)),INDEX(Begrünung!C:C,MATCH(L119,Begrünung!A:A,0)),0))))))))))</f>
        <v/>
      </c>
      <c r="N119" s="59"/>
      <c r="O119" s="59"/>
      <c r="P119" s="58" t="str">
        <f t="shared" si="10"/>
        <v/>
      </c>
      <c r="Q119" s="59"/>
      <c r="R119" s="89"/>
      <c r="S119" s="58" t="str">
        <f>IF(B119="","",IF(OR(M119="Begrünung überprüfen!",M119="Leguminosenanteil überprüfen!"),"Begrünung überprüfen!",IF(OR(R119="",Q119="",AND(R119="",Q119="")),"Bodenbearbeitung auswählen!",IF(AND(L119&lt;50,R119="Walzen/Mulchen mit Leguminosen ab 50 %"),"Leguminosenanteil oder Bodenbearbeitung überprüfen!",IF(AND(L119&gt;=50,R119="Walzen/Mulchen/Mähen"),"Leguminosenanteil oder Bodenbearbeitung überprüfen!",IF(AND(L119&gt;=50,R119="Umbruch mit Leguminosen &lt; 50 %"),"Leguminosenanteil oder Bodenbearbeitung überprüfen!",IF(AND(L119&lt;50,R119="Umbruch mit Leguminosen ab 50 %"),"Leguminosenanteil oder Bodenbearbeitung überprüfen!",IF(AND(J119&lt;50,Q119="Walzen/Mulchen mit Leguminosen ab 50 %"),"Leguminosenanteil oder Bodenbearbeitung überprüfen!",IF(AND(J119&gt;=50,Q119="Walzen/Mulchen/Mähen"),"Leguminosenanteil oder Bodenbearbeitung überprüfen!",IF(AND(J119&gt;=50,Q119="Umbruch mit Leguminosen &lt; 50 %"),"Leguminosenanteil oder Bodenbearbeitung überprüfen!",IF(AND(J119&lt;50,Q119="Umbruch mit Leguminosen ab 50 %"),"Leguminosenanteil oder Bodenbearbeitung überprüfen!",SUM(INDEX(Bodenbearbeitung!B:B,MATCH(Q119,Bodenbearbeitung!A:A,0)),INDEX(Bodenbearbeitung!B:B,MATCH(R119,Bodenbearbeitung!A:A,0))))))))))))))</f>
        <v/>
      </c>
      <c r="T119" s="109" t="str">
        <f t="shared" si="11"/>
        <v/>
      </c>
      <c r="V119" s="42"/>
      <c r="W119" s="42"/>
      <c r="X119" s="42"/>
      <c r="Y119" s="42"/>
      <c r="Z119" s="42"/>
    </row>
    <row r="120" spans="1:26" x14ac:dyDescent="0.25">
      <c r="A120" s="108">
        <v>114</v>
      </c>
      <c r="B120" s="58" t="str">
        <f>IF(Flächenverzeichnis!A125="","",Flächenverzeichnis!A125)</f>
        <v/>
      </c>
      <c r="C120" s="88" t="str">
        <f>IF(B120="","",INDEX(Flächenverzeichnis!E:E,MATCH('Nmin-Methode'!B120,Flächenverzeichnis!A:A,0)))</f>
        <v/>
      </c>
      <c r="D120" s="59"/>
      <c r="E120" s="58" t="str">
        <f>IF(B120="","",IF(D120="","Zielertrag auswählen!",IF(D120="Traubenertrag:","Zielertrag auswählen!",INDEX('N-Grundbedarf'!C:C,MATCH(D120,'N-Grundbedarf'!A:A,0)))))</f>
        <v/>
      </c>
      <c r="F120" s="58" t="str">
        <f t="shared" si="8"/>
        <v/>
      </c>
      <c r="G120" s="59"/>
      <c r="H120" s="58" t="str">
        <f t="shared" si="9"/>
        <v/>
      </c>
      <c r="I120" s="59"/>
      <c r="J120" s="86"/>
      <c r="K120" s="89"/>
      <c r="L120" s="90"/>
      <c r="M120" s="88" t="str">
        <f>IF(B120="","",IF(OR(I120="",K120="",AND(I120="",K120="")),"Begrünung überprüfen!",IF(OR(J120="",L120="",AND(J120="",L120="")),"Leguminosenanteil überprüfen!",IF(AND(AND(I120="keine Begrünung",J120=0),AND(K120="keine Begrünung",L120=0)),0,IF(OR(AND(I120="",J120&gt;0),AND(K120="",L120&gt;0)),"Begrünung überprüfen!",IF(OR(AND(I120="keine Begrünung",J120&gt;0),AND(K120="keine Begrünung",L120&gt;0)),"Leguminosenanteil überprüfen!",IF(OR(AND(I120="Begrünung ohne Leguminosen",J120&gt;0),AND(K120="Begrünung ohne Leguminosen",L120&gt;0)),"Leguminosenanteil überprüfen!",IF(OR(AND(I120="Begrünung mit Leguminosen",J120&lt;=0),AND(K120="Begrünung mit Leguminosen",L120&lt;=0)),"Leguminosenanteil überprüfen!",IF(OR(I120="Begrünung ohne Leguminosen",K120="Begrünung ohne Leguminosen",I120="Begrünung mit Leguminosen",K120="Begrünung mit Leguminosen"),SUM(INDEX(Begrünung!C:C,MATCH(J120,Begrünung!A:A,0)),INDEX(Begrünung!C:C,MATCH(L120,Begrünung!A:A,0)),0))))))))))</f>
        <v/>
      </c>
      <c r="N120" s="59"/>
      <c r="O120" s="59"/>
      <c r="P120" s="58" t="str">
        <f t="shared" si="10"/>
        <v/>
      </c>
      <c r="Q120" s="59"/>
      <c r="R120" s="89"/>
      <c r="S120" s="58" t="str">
        <f>IF(B120="","",IF(OR(M120="Begrünung überprüfen!",M120="Leguminosenanteil überprüfen!"),"Begrünung überprüfen!",IF(OR(R120="",Q120="",AND(R120="",Q120="")),"Bodenbearbeitung auswählen!",IF(AND(L120&lt;50,R120="Walzen/Mulchen mit Leguminosen ab 50 %"),"Leguminosenanteil oder Bodenbearbeitung überprüfen!",IF(AND(L120&gt;=50,R120="Walzen/Mulchen/Mähen"),"Leguminosenanteil oder Bodenbearbeitung überprüfen!",IF(AND(L120&gt;=50,R120="Umbruch mit Leguminosen &lt; 50 %"),"Leguminosenanteil oder Bodenbearbeitung überprüfen!",IF(AND(L120&lt;50,R120="Umbruch mit Leguminosen ab 50 %"),"Leguminosenanteil oder Bodenbearbeitung überprüfen!",IF(AND(J120&lt;50,Q120="Walzen/Mulchen mit Leguminosen ab 50 %"),"Leguminosenanteil oder Bodenbearbeitung überprüfen!",IF(AND(J120&gt;=50,Q120="Walzen/Mulchen/Mähen"),"Leguminosenanteil oder Bodenbearbeitung überprüfen!",IF(AND(J120&gt;=50,Q120="Umbruch mit Leguminosen &lt; 50 %"),"Leguminosenanteil oder Bodenbearbeitung überprüfen!",IF(AND(J120&lt;50,Q120="Umbruch mit Leguminosen ab 50 %"),"Leguminosenanteil oder Bodenbearbeitung überprüfen!",SUM(INDEX(Bodenbearbeitung!B:B,MATCH(Q120,Bodenbearbeitung!A:A,0)),INDEX(Bodenbearbeitung!B:B,MATCH(R120,Bodenbearbeitung!A:A,0))))))))))))))</f>
        <v/>
      </c>
      <c r="T120" s="109" t="str">
        <f t="shared" si="11"/>
        <v/>
      </c>
      <c r="V120" s="42"/>
      <c r="W120" s="42"/>
      <c r="X120" s="42" t="s">
        <v>11</v>
      </c>
      <c r="Y120" s="42"/>
      <c r="Z120" s="42"/>
    </row>
    <row r="121" spans="1:26" x14ac:dyDescent="0.25">
      <c r="A121" s="108">
        <v>115</v>
      </c>
      <c r="B121" s="58" t="str">
        <f>IF(Flächenverzeichnis!A126="","",Flächenverzeichnis!A126)</f>
        <v/>
      </c>
      <c r="C121" s="88" t="str">
        <f>IF(B121="","",INDEX(Flächenverzeichnis!E:E,MATCH('Nmin-Methode'!B121,Flächenverzeichnis!A:A,0)))</f>
        <v/>
      </c>
      <c r="D121" s="59"/>
      <c r="E121" s="58" t="str">
        <f>IF(B121="","",IF(D121="","Zielertrag auswählen!",IF(D121="Traubenertrag:","Zielertrag auswählen!",INDEX('N-Grundbedarf'!C:C,MATCH(D121,'N-Grundbedarf'!A:A,0)))))</f>
        <v/>
      </c>
      <c r="F121" s="58" t="str">
        <f t="shared" si="8"/>
        <v/>
      </c>
      <c r="G121" s="59"/>
      <c r="H121" s="58" t="str">
        <f t="shared" si="9"/>
        <v/>
      </c>
      <c r="I121" s="59"/>
      <c r="J121" s="86"/>
      <c r="K121" s="89"/>
      <c r="L121" s="90"/>
      <c r="M121" s="88" t="str">
        <f>IF(B121="","",IF(OR(I121="",K121="",AND(I121="",K121="")),"Begrünung überprüfen!",IF(OR(J121="",L121="",AND(J121="",L121="")),"Leguminosenanteil überprüfen!",IF(AND(AND(I121="keine Begrünung",J121=0),AND(K121="keine Begrünung",L121=0)),0,IF(OR(AND(I121="",J121&gt;0),AND(K121="",L121&gt;0)),"Begrünung überprüfen!",IF(OR(AND(I121="keine Begrünung",J121&gt;0),AND(K121="keine Begrünung",L121&gt;0)),"Leguminosenanteil überprüfen!",IF(OR(AND(I121="Begrünung ohne Leguminosen",J121&gt;0),AND(K121="Begrünung ohne Leguminosen",L121&gt;0)),"Leguminosenanteil überprüfen!",IF(OR(AND(I121="Begrünung mit Leguminosen",J121&lt;=0),AND(K121="Begrünung mit Leguminosen",L121&lt;=0)),"Leguminosenanteil überprüfen!",IF(OR(I121="Begrünung ohne Leguminosen",K121="Begrünung ohne Leguminosen",I121="Begrünung mit Leguminosen",K121="Begrünung mit Leguminosen"),SUM(INDEX(Begrünung!C:C,MATCH(J121,Begrünung!A:A,0)),INDEX(Begrünung!C:C,MATCH(L121,Begrünung!A:A,0)),0))))))))))</f>
        <v/>
      </c>
      <c r="N121" s="59"/>
      <c r="O121" s="59"/>
      <c r="P121" s="58" t="str">
        <f t="shared" si="10"/>
        <v/>
      </c>
      <c r="Q121" s="59"/>
      <c r="R121" s="89"/>
      <c r="S121" s="58" t="str">
        <f>IF(B121="","",IF(OR(M121="Begrünung überprüfen!",M121="Leguminosenanteil überprüfen!"),"Begrünung überprüfen!",IF(OR(R121="",Q121="",AND(R121="",Q121="")),"Bodenbearbeitung auswählen!",IF(AND(L121&lt;50,R121="Walzen/Mulchen mit Leguminosen ab 50 %"),"Leguminosenanteil oder Bodenbearbeitung überprüfen!",IF(AND(L121&gt;=50,R121="Walzen/Mulchen/Mähen"),"Leguminosenanteil oder Bodenbearbeitung überprüfen!",IF(AND(L121&gt;=50,R121="Umbruch mit Leguminosen &lt; 50 %"),"Leguminosenanteil oder Bodenbearbeitung überprüfen!",IF(AND(L121&lt;50,R121="Umbruch mit Leguminosen ab 50 %"),"Leguminosenanteil oder Bodenbearbeitung überprüfen!",IF(AND(J121&lt;50,Q121="Walzen/Mulchen mit Leguminosen ab 50 %"),"Leguminosenanteil oder Bodenbearbeitung überprüfen!",IF(AND(J121&gt;=50,Q121="Walzen/Mulchen/Mähen"),"Leguminosenanteil oder Bodenbearbeitung überprüfen!",IF(AND(J121&gt;=50,Q121="Umbruch mit Leguminosen &lt; 50 %"),"Leguminosenanteil oder Bodenbearbeitung überprüfen!",IF(AND(J121&lt;50,Q121="Umbruch mit Leguminosen ab 50 %"),"Leguminosenanteil oder Bodenbearbeitung überprüfen!",SUM(INDEX(Bodenbearbeitung!B:B,MATCH(Q121,Bodenbearbeitung!A:A,0)),INDEX(Bodenbearbeitung!B:B,MATCH(R121,Bodenbearbeitung!A:A,0))))))))))))))</f>
        <v/>
      </c>
      <c r="T121" s="109" t="str">
        <f t="shared" si="11"/>
        <v/>
      </c>
      <c r="V121" s="42"/>
      <c r="W121" s="42"/>
      <c r="X121" s="42"/>
      <c r="Y121" s="42"/>
      <c r="Z121" s="42"/>
    </row>
    <row r="122" spans="1:26" x14ac:dyDescent="0.25">
      <c r="A122" s="108">
        <v>116</v>
      </c>
      <c r="B122" s="58" t="str">
        <f>IF(Flächenverzeichnis!A127="","",Flächenverzeichnis!A127)</f>
        <v/>
      </c>
      <c r="C122" s="88" t="str">
        <f>IF(B122="","",INDEX(Flächenverzeichnis!E:E,MATCH('Nmin-Methode'!B122,Flächenverzeichnis!A:A,0)))</f>
        <v/>
      </c>
      <c r="D122" s="59"/>
      <c r="E122" s="58" t="str">
        <f>IF(B122="","",IF(D122="","Zielertrag auswählen!",IF(D122="Traubenertrag:","Zielertrag auswählen!",INDEX('N-Grundbedarf'!C:C,MATCH(D122,'N-Grundbedarf'!A:A,0)))))</f>
        <v/>
      </c>
      <c r="F122" s="58" t="str">
        <f t="shared" si="8"/>
        <v/>
      </c>
      <c r="G122" s="59"/>
      <c r="H122" s="58" t="str">
        <f t="shared" si="9"/>
        <v/>
      </c>
      <c r="I122" s="59"/>
      <c r="J122" s="86"/>
      <c r="K122" s="89"/>
      <c r="L122" s="90"/>
      <c r="M122" s="88" t="str">
        <f>IF(B122="","",IF(OR(I122="",K122="",AND(I122="",K122="")),"Begrünung überprüfen!",IF(OR(J122="",L122="",AND(J122="",L122="")),"Leguminosenanteil überprüfen!",IF(AND(AND(I122="keine Begrünung",J122=0),AND(K122="keine Begrünung",L122=0)),0,IF(OR(AND(I122="",J122&gt;0),AND(K122="",L122&gt;0)),"Begrünung überprüfen!",IF(OR(AND(I122="keine Begrünung",J122&gt;0),AND(K122="keine Begrünung",L122&gt;0)),"Leguminosenanteil überprüfen!",IF(OR(AND(I122="Begrünung ohne Leguminosen",J122&gt;0),AND(K122="Begrünung ohne Leguminosen",L122&gt;0)),"Leguminosenanteil überprüfen!",IF(OR(AND(I122="Begrünung mit Leguminosen",J122&lt;=0),AND(K122="Begrünung mit Leguminosen",L122&lt;=0)),"Leguminosenanteil überprüfen!",IF(OR(I122="Begrünung ohne Leguminosen",K122="Begrünung ohne Leguminosen",I122="Begrünung mit Leguminosen",K122="Begrünung mit Leguminosen"),SUM(INDEX(Begrünung!C:C,MATCH(J122,Begrünung!A:A,0)),INDEX(Begrünung!C:C,MATCH(L122,Begrünung!A:A,0)),0))))))))))</f>
        <v/>
      </c>
      <c r="N122" s="59"/>
      <c r="O122" s="59"/>
      <c r="P122" s="58" t="str">
        <f t="shared" si="10"/>
        <v/>
      </c>
      <c r="Q122" s="59"/>
      <c r="R122" s="89"/>
      <c r="S122" s="58" t="str">
        <f>IF(B122="","",IF(OR(M122="Begrünung überprüfen!",M122="Leguminosenanteil überprüfen!"),"Begrünung überprüfen!",IF(OR(R122="",Q122="",AND(R122="",Q122="")),"Bodenbearbeitung auswählen!",IF(AND(L122&lt;50,R122="Walzen/Mulchen mit Leguminosen ab 50 %"),"Leguminosenanteil oder Bodenbearbeitung überprüfen!",IF(AND(L122&gt;=50,R122="Walzen/Mulchen/Mähen"),"Leguminosenanteil oder Bodenbearbeitung überprüfen!",IF(AND(L122&gt;=50,R122="Umbruch mit Leguminosen &lt; 50 %"),"Leguminosenanteil oder Bodenbearbeitung überprüfen!",IF(AND(L122&lt;50,R122="Umbruch mit Leguminosen ab 50 %"),"Leguminosenanteil oder Bodenbearbeitung überprüfen!",IF(AND(J122&lt;50,Q122="Walzen/Mulchen mit Leguminosen ab 50 %"),"Leguminosenanteil oder Bodenbearbeitung überprüfen!",IF(AND(J122&gt;=50,Q122="Walzen/Mulchen/Mähen"),"Leguminosenanteil oder Bodenbearbeitung überprüfen!",IF(AND(J122&gt;=50,Q122="Umbruch mit Leguminosen &lt; 50 %"),"Leguminosenanteil oder Bodenbearbeitung überprüfen!",IF(AND(J122&lt;50,Q122="Umbruch mit Leguminosen ab 50 %"),"Leguminosenanteil oder Bodenbearbeitung überprüfen!",SUM(INDEX(Bodenbearbeitung!B:B,MATCH(Q122,Bodenbearbeitung!A:A,0)),INDEX(Bodenbearbeitung!B:B,MATCH(R122,Bodenbearbeitung!A:A,0))))))))))))))</f>
        <v/>
      </c>
      <c r="T122" s="109" t="str">
        <f t="shared" si="11"/>
        <v/>
      </c>
      <c r="V122" s="42"/>
      <c r="W122" s="42"/>
      <c r="X122" s="42"/>
      <c r="Y122" s="42"/>
      <c r="Z122" s="42"/>
    </row>
    <row r="123" spans="1:26" x14ac:dyDescent="0.25">
      <c r="A123" s="108">
        <v>117</v>
      </c>
      <c r="B123" s="58" t="str">
        <f>IF(Flächenverzeichnis!A128="","",Flächenverzeichnis!A128)</f>
        <v/>
      </c>
      <c r="C123" s="88" t="str">
        <f>IF(B123="","",INDEX(Flächenverzeichnis!E:E,MATCH('Nmin-Methode'!B123,Flächenverzeichnis!A:A,0)))</f>
        <v/>
      </c>
      <c r="D123" s="59"/>
      <c r="E123" s="58" t="str">
        <f>IF(B123="","",IF(D123="","Zielertrag auswählen!",IF(D123="Traubenertrag:","Zielertrag auswählen!",INDEX('N-Grundbedarf'!C:C,MATCH(D123,'N-Grundbedarf'!A:A,0)))))</f>
        <v/>
      </c>
      <c r="F123" s="58" t="str">
        <f t="shared" si="8"/>
        <v/>
      </c>
      <c r="G123" s="59"/>
      <c r="H123" s="58" t="str">
        <f t="shared" si="9"/>
        <v/>
      </c>
      <c r="I123" s="59"/>
      <c r="J123" s="86"/>
      <c r="K123" s="89"/>
      <c r="L123" s="90"/>
      <c r="M123" s="88" t="str">
        <f>IF(B123="","",IF(OR(I123="",K123="",AND(I123="",K123="")),"Begrünung überprüfen!",IF(OR(J123="",L123="",AND(J123="",L123="")),"Leguminosenanteil überprüfen!",IF(AND(AND(I123="keine Begrünung",J123=0),AND(K123="keine Begrünung",L123=0)),0,IF(OR(AND(I123="",J123&gt;0),AND(K123="",L123&gt;0)),"Begrünung überprüfen!",IF(OR(AND(I123="keine Begrünung",J123&gt;0),AND(K123="keine Begrünung",L123&gt;0)),"Leguminosenanteil überprüfen!",IF(OR(AND(I123="Begrünung ohne Leguminosen",J123&gt;0),AND(K123="Begrünung ohne Leguminosen",L123&gt;0)),"Leguminosenanteil überprüfen!",IF(OR(AND(I123="Begrünung mit Leguminosen",J123&lt;=0),AND(K123="Begrünung mit Leguminosen",L123&lt;=0)),"Leguminosenanteil überprüfen!",IF(OR(I123="Begrünung ohne Leguminosen",K123="Begrünung ohne Leguminosen",I123="Begrünung mit Leguminosen",K123="Begrünung mit Leguminosen"),SUM(INDEX(Begrünung!C:C,MATCH(J123,Begrünung!A:A,0)),INDEX(Begrünung!C:C,MATCH(L123,Begrünung!A:A,0)),0))))))))))</f>
        <v/>
      </c>
      <c r="N123" s="59"/>
      <c r="O123" s="59"/>
      <c r="P123" s="58" t="str">
        <f t="shared" si="10"/>
        <v/>
      </c>
      <c r="Q123" s="59"/>
      <c r="R123" s="89"/>
      <c r="S123" s="58" t="str">
        <f>IF(B123="","",IF(OR(M123="Begrünung überprüfen!",M123="Leguminosenanteil überprüfen!"),"Begrünung überprüfen!",IF(OR(R123="",Q123="",AND(R123="",Q123="")),"Bodenbearbeitung auswählen!",IF(AND(L123&lt;50,R123="Walzen/Mulchen mit Leguminosen ab 50 %"),"Leguminosenanteil oder Bodenbearbeitung überprüfen!",IF(AND(L123&gt;=50,R123="Walzen/Mulchen/Mähen"),"Leguminosenanteil oder Bodenbearbeitung überprüfen!",IF(AND(L123&gt;=50,R123="Umbruch mit Leguminosen &lt; 50 %"),"Leguminosenanteil oder Bodenbearbeitung überprüfen!",IF(AND(L123&lt;50,R123="Umbruch mit Leguminosen ab 50 %"),"Leguminosenanteil oder Bodenbearbeitung überprüfen!",IF(AND(J123&lt;50,Q123="Walzen/Mulchen mit Leguminosen ab 50 %"),"Leguminosenanteil oder Bodenbearbeitung überprüfen!",IF(AND(J123&gt;=50,Q123="Walzen/Mulchen/Mähen"),"Leguminosenanteil oder Bodenbearbeitung überprüfen!",IF(AND(J123&gt;=50,Q123="Umbruch mit Leguminosen &lt; 50 %"),"Leguminosenanteil oder Bodenbearbeitung überprüfen!",IF(AND(J123&lt;50,Q123="Umbruch mit Leguminosen ab 50 %"),"Leguminosenanteil oder Bodenbearbeitung überprüfen!",SUM(INDEX(Bodenbearbeitung!B:B,MATCH(Q123,Bodenbearbeitung!A:A,0)),INDEX(Bodenbearbeitung!B:B,MATCH(R123,Bodenbearbeitung!A:A,0))))))))))))))</f>
        <v/>
      </c>
      <c r="T123" s="109" t="str">
        <f t="shared" si="11"/>
        <v/>
      </c>
      <c r="V123" s="42"/>
      <c r="W123" s="42"/>
      <c r="X123" s="42"/>
      <c r="Y123" s="42"/>
      <c r="Z123" s="42"/>
    </row>
    <row r="124" spans="1:26" x14ac:dyDescent="0.25">
      <c r="A124" s="108">
        <v>118</v>
      </c>
      <c r="B124" s="58" t="str">
        <f>IF(Flächenverzeichnis!A129="","",Flächenverzeichnis!A129)</f>
        <v/>
      </c>
      <c r="C124" s="88" t="str">
        <f>IF(B124="","",INDEX(Flächenverzeichnis!E:E,MATCH('Nmin-Methode'!B124,Flächenverzeichnis!A:A,0)))</f>
        <v/>
      </c>
      <c r="D124" s="59"/>
      <c r="E124" s="58" t="str">
        <f>IF(B124="","",IF(D124="","Zielertrag auswählen!",IF(D124="Traubenertrag:","Zielertrag auswählen!",INDEX('N-Grundbedarf'!C:C,MATCH(D124,'N-Grundbedarf'!A:A,0)))))</f>
        <v/>
      </c>
      <c r="F124" s="58" t="str">
        <f t="shared" si="8"/>
        <v/>
      </c>
      <c r="G124" s="59"/>
      <c r="H124" s="58" t="str">
        <f t="shared" si="9"/>
        <v/>
      </c>
      <c r="I124" s="59"/>
      <c r="J124" s="86"/>
      <c r="K124" s="89"/>
      <c r="L124" s="90"/>
      <c r="M124" s="88" t="str">
        <f>IF(B124="","",IF(OR(I124="",K124="",AND(I124="",K124="")),"Begrünung überprüfen!",IF(OR(J124="",L124="",AND(J124="",L124="")),"Leguminosenanteil überprüfen!",IF(AND(AND(I124="keine Begrünung",J124=0),AND(K124="keine Begrünung",L124=0)),0,IF(OR(AND(I124="",J124&gt;0),AND(K124="",L124&gt;0)),"Begrünung überprüfen!",IF(OR(AND(I124="keine Begrünung",J124&gt;0),AND(K124="keine Begrünung",L124&gt;0)),"Leguminosenanteil überprüfen!",IF(OR(AND(I124="Begrünung ohne Leguminosen",J124&gt;0),AND(K124="Begrünung ohne Leguminosen",L124&gt;0)),"Leguminosenanteil überprüfen!",IF(OR(AND(I124="Begrünung mit Leguminosen",J124&lt;=0),AND(K124="Begrünung mit Leguminosen",L124&lt;=0)),"Leguminosenanteil überprüfen!",IF(OR(I124="Begrünung ohne Leguminosen",K124="Begrünung ohne Leguminosen",I124="Begrünung mit Leguminosen",K124="Begrünung mit Leguminosen"),SUM(INDEX(Begrünung!C:C,MATCH(J124,Begrünung!A:A,0)),INDEX(Begrünung!C:C,MATCH(L124,Begrünung!A:A,0)),0))))))))))</f>
        <v/>
      </c>
      <c r="N124" s="59"/>
      <c r="O124" s="59"/>
      <c r="P124" s="58" t="str">
        <f t="shared" si="10"/>
        <v/>
      </c>
      <c r="Q124" s="59"/>
      <c r="R124" s="89"/>
      <c r="S124" s="58" t="str">
        <f>IF(B124="","",IF(OR(M124="Begrünung überprüfen!",M124="Leguminosenanteil überprüfen!"),"Begrünung überprüfen!",IF(OR(R124="",Q124="",AND(R124="",Q124="")),"Bodenbearbeitung auswählen!",IF(AND(L124&lt;50,R124="Walzen/Mulchen mit Leguminosen ab 50 %"),"Leguminosenanteil oder Bodenbearbeitung überprüfen!",IF(AND(L124&gt;=50,R124="Walzen/Mulchen/Mähen"),"Leguminosenanteil oder Bodenbearbeitung überprüfen!",IF(AND(L124&gt;=50,R124="Umbruch mit Leguminosen &lt; 50 %"),"Leguminosenanteil oder Bodenbearbeitung überprüfen!",IF(AND(L124&lt;50,R124="Umbruch mit Leguminosen ab 50 %"),"Leguminosenanteil oder Bodenbearbeitung überprüfen!",IF(AND(J124&lt;50,Q124="Walzen/Mulchen mit Leguminosen ab 50 %"),"Leguminosenanteil oder Bodenbearbeitung überprüfen!",IF(AND(J124&gt;=50,Q124="Walzen/Mulchen/Mähen"),"Leguminosenanteil oder Bodenbearbeitung überprüfen!",IF(AND(J124&gt;=50,Q124="Umbruch mit Leguminosen &lt; 50 %"),"Leguminosenanteil oder Bodenbearbeitung überprüfen!",IF(AND(J124&lt;50,Q124="Umbruch mit Leguminosen ab 50 %"),"Leguminosenanteil oder Bodenbearbeitung überprüfen!",SUM(INDEX(Bodenbearbeitung!B:B,MATCH(Q124,Bodenbearbeitung!A:A,0)),INDEX(Bodenbearbeitung!B:B,MATCH(R124,Bodenbearbeitung!A:A,0))))))))))))))</f>
        <v/>
      </c>
      <c r="T124" s="109" t="str">
        <f t="shared" si="11"/>
        <v/>
      </c>
      <c r="V124" s="42"/>
      <c r="W124" s="42"/>
      <c r="X124" s="42"/>
      <c r="Y124" s="42"/>
      <c r="Z124" s="42"/>
    </row>
    <row r="125" spans="1:26" x14ac:dyDescent="0.25">
      <c r="A125" s="108">
        <v>119</v>
      </c>
      <c r="B125" s="58" t="str">
        <f>IF(Flächenverzeichnis!A130="","",Flächenverzeichnis!A130)</f>
        <v/>
      </c>
      <c r="C125" s="88" t="str">
        <f>IF(B125="","",INDEX(Flächenverzeichnis!E:E,MATCH('Nmin-Methode'!B125,Flächenverzeichnis!A:A,0)))</f>
        <v/>
      </c>
      <c r="D125" s="59"/>
      <c r="E125" s="58" t="str">
        <f>IF(B125="","",IF(D125="","Zielertrag auswählen!",IF(D125="Traubenertrag:","Zielertrag auswählen!",INDEX('N-Grundbedarf'!C:C,MATCH(D125,'N-Grundbedarf'!A:A,0)))))</f>
        <v/>
      </c>
      <c r="F125" s="58" t="str">
        <f t="shared" si="8"/>
        <v/>
      </c>
      <c r="G125" s="59"/>
      <c r="H125" s="58" t="str">
        <f t="shared" si="9"/>
        <v/>
      </c>
      <c r="I125" s="59"/>
      <c r="J125" s="86"/>
      <c r="K125" s="89"/>
      <c r="L125" s="90"/>
      <c r="M125" s="88" t="str">
        <f>IF(B125="","",IF(OR(I125="",K125="",AND(I125="",K125="")),"Begrünung überprüfen!",IF(OR(J125="",L125="",AND(J125="",L125="")),"Leguminosenanteil überprüfen!",IF(AND(AND(I125="keine Begrünung",J125=0),AND(K125="keine Begrünung",L125=0)),0,IF(OR(AND(I125="",J125&gt;0),AND(K125="",L125&gt;0)),"Begrünung überprüfen!",IF(OR(AND(I125="keine Begrünung",J125&gt;0),AND(K125="keine Begrünung",L125&gt;0)),"Leguminosenanteil überprüfen!",IF(OR(AND(I125="Begrünung ohne Leguminosen",J125&gt;0),AND(K125="Begrünung ohne Leguminosen",L125&gt;0)),"Leguminosenanteil überprüfen!",IF(OR(AND(I125="Begrünung mit Leguminosen",J125&lt;=0),AND(K125="Begrünung mit Leguminosen",L125&lt;=0)),"Leguminosenanteil überprüfen!",IF(OR(I125="Begrünung ohne Leguminosen",K125="Begrünung ohne Leguminosen",I125="Begrünung mit Leguminosen",K125="Begrünung mit Leguminosen"),SUM(INDEX(Begrünung!C:C,MATCH(J125,Begrünung!A:A,0)),INDEX(Begrünung!C:C,MATCH(L125,Begrünung!A:A,0)),0))))))))))</f>
        <v/>
      </c>
      <c r="N125" s="59"/>
      <c r="O125" s="59"/>
      <c r="P125" s="58" t="str">
        <f t="shared" si="10"/>
        <v/>
      </c>
      <c r="Q125" s="59"/>
      <c r="R125" s="89"/>
      <c r="S125" s="58" t="str">
        <f>IF(B125="","",IF(OR(M125="Begrünung überprüfen!",M125="Leguminosenanteil überprüfen!"),"Begrünung überprüfen!",IF(OR(R125="",Q125="",AND(R125="",Q125="")),"Bodenbearbeitung auswählen!",IF(AND(L125&lt;50,R125="Walzen/Mulchen mit Leguminosen ab 50 %"),"Leguminosenanteil oder Bodenbearbeitung überprüfen!",IF(AND(L125&gt;=50,R125="Walzen/Mulchen/Mähen"),"Leguminosenanteil oder Bodenbearbeitung überprüfen!",IF(AND(L125&gt;=50,R125="Umbruch mit Leguminosen &lt; 50 %"),"Leguminosenanteil oder Bodenbearbeitung überprüfen!",IF(AND(L125&lt;50,R125="Umbruch mit Leguminosen ab 50 %"),"Leguminosenanteil oder Bodenbearbeitung überprüfen!",IF(AND(J125&lt;50,Q125="Walzen/Mulchen mit Leguminosen ab 50 %"),"Leguminosenanteil oder Bodenbearbeitung überprüfen!",IF(AND(J125&gt;=50,Q125="Walzen/Mulchen/Mähen"),"Leguminosenanteil oder Bodenbearbeitung überprüfen!",IF(AND(J125&gt;=50,Q125="Umbruch mit Leguminosen &lt; 50 %"),"Leguminosenanteil oder Bodenbearbeitung überprüfen!",IF(AND(J125&lt;50,Q125="Umbruch mit Leguminosen ab 50 %"),"Leguminosenanteil oder Bodenbearbeitung überprüfen!",SUM(INDEX(Bodenbearbeitung!B:B,MATCH(Q125,Bodenbearbeitung!A:A,0)),INDEX(Bodenbearbeitung!B:B,MATCH(R125,Bodenbearbeitung!A:A,0))))))))))))))</f>
        <v/>
      </c>
      <c r="T125" s="109" t="str">
        <f t="shared" si="11"/>
        <v/>
      </c>
      <c r="V125" s="42"/>
      <c r="W125" s="42"/>
      <c r="X125" s="42"/>
      <c r="Y125" s="42"/>
      <c r="Z125" s="42"/>
    </row>
    <row r="126" spans="1:26" x14ac:dyDescent="0.25">
      <c r="A126" s="108">
        <v>120</v>
      </c>
      <c r="B126" s="58" t="str">
        <f>IF(Flächenverzeichnis!A131="","",Flächenverzeichnis!A131)</f>
        <v/>
      </c>
      <c r="C126" s="88" t="str">
        <f>IF(B126="","",INDEX(Flächenverzeichnis!E:E,MATCH('Nmin-Methode'!B126,Flächenverzeichnis!A:A,0)))</f>
        <v/>
      </c>
      <c r="D126" s="59"/>
      <c r="E126" s="58" t="str">
        <f>IF(B126="","",IF(D126="","Zielertrag auswählen!",IF(D126="Traubenertrag:","Zielertrag auswählen!",INDEX('N-Grundbedarf'!C:C,MATCH(D126,'N-Grundbedarf'!A:A,0)))))</f>
        <v/>
      </c>
      <c r="F126" s="58" t="str">
        <f t="shared" si="8"/>
        <v/>
      </c>
      <c r="G126" s="59"/>
      <c r="H126" s="58" t="str">
        <f t="shared" si="9"/>
        <v/>
      </c>
      <c r="I126" s="59"/>
      <c r="J126" s="86"/>
      <c r="K126" s="89"/>
      <c r="L126" s="90"/>
      <c r="M126" s="88" t="str">
        <f>IF(B126="","",IF(OR(I126="",K126="",AND(I126="",K126="")),"Begrünung überprüfen!",IF(OR(J126="",L126="",AND(J126="",L126="")),"Leguminosenanteil überprüfen!",IF(AND(AND(I126="keine Begrünung",J126=0),AND(K126="keine Begrünung",L126=0)),0,IF(OR(AND(I126="",J126&gt;0),AND(K126="",L126&gt;0)),"Begrünung überprüfen!",IF(OR(AND(I126="keine Begrünung",J126&gt;0),AND(K126="keine Begrünung",L126&gt;0)),"Leguminosenanteil überprüfen!",IF(OR(AND(I126="Begrünung ohne Leguminosen",J126&gt;0),AND(K126="Begrünung ohne Leguminosen",L126&gt;0)),"Leguminosenanteil überprüfen!",IF(OR(AND(I126="Begrünung mit Leguminosen",J126&lt;=0),AND(K126="Begrünung mit Leguminosen",L126&lt;=0)),"Leguminosenanteil überprüfen!",IF(OR(I126="Begrünung ohne Leguminosen",K126="Begrünung ohne Leguminosen",I126="Begrünung mit Leguminosen",K126="Begrünung mit Leguminosen"),SUM(INDEX(Begrünung!C:C,MATCH(J126,Begrünung!A:A,0)),INDEX(Begrünung!C:C,MATCH(L126,Begrünung!A:A,0)),0))))))))))</f>
        <v/>
      </c>
      <c r="N126" s="59"/>
      <c r="O126" s="59"/>
      <c r="P126" s="58" t="str">
        <f t="shared" si="10"/>
        <v/>
      </c>
      <c r="Q126" s="59"/>
      <c r="R126" s="89"/>
      <c r="S126" s="58" t="str">
        <f>IF(B126="","",IF(OR(M126="Begrünung überprüfen!",M126="Leguminosenanteil überprüfen!"),"Begrünung überprüfen!",IF(OR(R126="",Q126="",AND(R126="",Q126="")),"Bodenbearbeitung auswählen!",IF(AND(L126&lt;50,R126="Walzen/Mulchen mit Leguminosen ab 50 %"),"Leguminosenanteil oder Bodenbearbeitung überprüfen!",IF(AND(L126&gt;=50,R126="Walzen/Mulchen/Mähen"),"Leguminosenanteil oder Bodenbearbeitung überprüfen!",IF(AND(L126&gt;=50,R126="Umbruch mit Leguminosen &lt; 50 %"),"Leguminosenanteil oder Bodenbearbeitung überprüfen!",IF(AND(L126&lt;50,R126="Umbruch mit Leguminosen ab 50 %"),"Leguminosenanteil oder Bodenbearbeitung überprüfen!",IF(AND(J126&lt;50,Q126="Walzen/Mulchen mit Leguminosen ab 50 %"),"Leguminosenanteil oder Bodenbearbeitung überprüfen!",IF(AND(J126&gt;=50,Q126="Walzen/Mulchen/Mähen"),"Leguminosenanteil oder Bodenbearbeitung überprüfen!",IF(AND(J126&gt;=50,Q126="Umbruch mit Leguminosen &lt; 50 %"),"Leguminosenanteil oder Bodenbearbeitung überprüfen!",IF(AND(J126&lt;50,Q126="Umbruch mit Leguminosen ab 50 %"),"Leguminosenanteil oder Bodenbearbeitung überprüfen!",SUM(INDEX(Bodenbearbeitung!B:B,MATCH(Q126,Bodenbearbeitung!A:A,0)),INDEX(Bodenbearbeitung!B:B,MATCH(R126,Bodenbearbeitung!A:A,0))))))))))))))</f>
        <v/>
      </c>
      <c r="T126" s="109" t="str">
        <f t="shared" si="11"/>
        <v/>
      </c>
      <c r="V126" s="42"/>
      <c r="W126" s="42"/>
      <c r="X126" s="42"/>
      <c r="Y126" s="42"/>
      <c r="Z126" s="42"/>
    </row>
    <row r="127" spans="1:26" x14ac:dyDescent="0.25">
      <c r="A127" s="108">
        <v>121</v>
      </c>
      <c r="B127" s="58" t="str">
        <f>IF(Flächenverzeichnis!A132="","",Flächenverzeichnis!A132)</f>
        <v/>
      </c>
      <c r="C127" s="88" t="str">
        <f>IF(B127="","",INDEX(Flächenverzeichnis!E:E,MATCH('Nmin-Methode'!B127,Flächenverzeichnis!A:A,0)))</f>
        <v/>
      </c>
      <c r="D127" s="59"/>
      <c r="E127" s="58" t="str">
        <f>IF(B127="","",IF(D127="","Zielertrag auswählen!",IF(D127="Traubenertrag:","Zielertrag auswählen!",INDEX('N-Grundbedarf'!C:C,MATCH(D127,'N-Grundbedarf'!A:A,0)))))</f>
        <v/>
      </c>
      <c r="F127" s="58" t="str">
        <f t="shared" si="8"/>
        <v/>
      </c>
      <c r="G127" s="59"/>
      <c r="H127" s="58" t="str">
        <f t="shared" si="9"/>
        <v/>
      </c>
      <c r="I127" s="59"/>
      <c r="J127" s="86"/>
      <c r="K127" s="89"/>
      <c r="L127" s="90"/>
      <c r="M127" s="88" t="str">
        <f>IF(B127="","",IF(OR(I127="",K127="",AND(I127="",K127="")),"Begrünung überprüfen!",IF(OR(J127="",L127="",AND(J127="",L127="")),"Leguminosenanteil überprüfen!",IF(AND(AND(I127="keine Begrünung",J127=0),AND(K127="keine Begrünung",L127=0)),0,IF(OR(AND(I127="",J127&gt;0),AND(K127="",L127&gt;0)),"Begrünung überprüfen!",IF(OR(AND(I127="keine Begrünung",J127&gt;0),AND(K127="keine Begrünung",L127&gt;0)),"Leguminosenanteil überprüfen!",IF(OR(AND(I127="Begrünung ohne Leguminosen",J127&gt;0),AND(K127="Begrünung ohne Leguminosen",L127&gt;0)),"Leguminosenanteil überprüfen!",IF(OR(AND(I127="Begrünung mit Leguminosen",J127&lt;=0),AND(K127="Begrünung mit Leguminosen",L127&lt;=0)),"Leguminosenanteil überprüfen!",IF(OR(I127="Begrünung ohne Leguminosen",K127="Begrünung ohne Leguminosen",I127="Begrünung mit Leguminosen",K127="Begrünung mit Leguminosen"),SUM(INDEX(Begrünung!C:C,MATCH(J127,Begrünung!A:A,0)),INDEX(Begrünung!C:C,MATCH(L127,Begrünung!A:A,0)),0))))))))))</f>
        <v/>
      </c>
      <c r="N127" s="59"/>
      <c r="O127" s="59"/>
      <c r="P127" s="58" t="str">
        <f t="shared" si="10"/>
        <v/>
      </c>
      <c r="Q127" s="59"/>
      <c r="R127" s="89"/>
      <c r="S127" s="58" t="str">
        <f>IF(B127="","",IF(OR(M127="Begrünung überprüfen!",M127="Leguminosenanteil überprüfen!"),"Begrünung überprüfen!",IF(OR(R127="",Q127="",AND(R127="",Q127="")),"Bodenbearbeitung auswählen!",IF(AND(L127&lt;50,R127="Walzen/Mulchen mit Leguminosen ab 50 %"),"Leguminosenanteil oder Bodenbearbeitung überprüfen!",IF(AND(L127&gt;=50,R127="Walzen/Mulchen/Mähen"),"Leguminosenanteil oder Bodenbearbeitung überprüfen!",IF(AND(L127&gt;=50,R127="Umbruch mit Leguminosen &lt; 50 %"),"Leguminosenanteil oder Bodenbearbeitung überprüfen!",IF(AND(L127&lt;50,R127="Umbruch mit Leguminosen ab 50 %"),"Leguminosenanteil oder Bodenbearbeitung überprüfen!",IF(AND(J127&lt;50,Q127="Walzen/Mulchen mit Leguminosen ab 50 %"),"Leguminosenanteil oder Bodenbearbeitung überprüfen!",IF(AND(J127&gt;=50,Q127="Walzen/Mulchen/Mähen"),"Leguminosenanteil oder Bodenbearbeitung überprüfen!",IF(AND(J127&gt;=50,Q127="Umbruch mit Leguminosen &lt; 50 %"),"Leguminosenanteil oder Bodenbearbeitung überprüfen!",IF(AND(J127&lt;50,Q127="Umbruch mit Leguminosen ab 50 %"),"Leguminosenanteil oder Bodenbearbeitung überprüfen!",SUM(INDEX(Bodenbearbeitung!B:B,MATCH(Q127,Bodenbearbeitung!A:A,0)),INDEX(Bodenbearbeitung!B:B,MATCH(R127,Bodenbearbeitung!A:A,0))))))))))))))</f>
        <v/>
      </c>
      <c r="T127" s="109" t="str">
        <f t="shared" si="11"/>
        <v/>
      </c>
      <c r="V127" s="42"/>
      <c r="W127" s="42"/>
      <c r="X127" s="42"/>
      <c r="Y127" s="42"/>
      <c r="Z127" s="42"/>
    </row>
    <row r="128" spans="1:26" x14ac:dyDescent="0.25">
      <c r="A128" s="108">
        <v>122</v>
      </c>
      <c r="B128" s="58" t="str">
        <f>IF(Flächenverzeichnis!A133="","",Flächenverzeichnis!A133)</f>
        <v/>
      </c>
      <c r="C128" s="88" t="str">
        <f>IF(B128="","",INDEX(Flächenverzeichnis!E:E,MATCH('Nmin-Methode'!B128,Flächenverzeichnis!A:A,0)))</f>
        <v/>
      </c>
      <c r="D128" s="59"/>
      <c r="E128" s="58" t="str">
        <f>IF(B128="","",IF(D128="","Zielertrag auswählen!",IF(D128="Traubenertrag:","Zielertrag auswählen!",INDEX('N-Grundbedarf'!C:C,MATCH(D128,'N-Grundbedarf'!A:A,0)))))</f>
        <v/>
      </c>
      <c r="F128" s="58" t="str">
        <f t="shared" si="8"/>
        <v/>
      </c>
      <c r="G128" s="59"/>
      <c r="H128" s="58" t="str">
        <f t="shared" si="9"/>
        <v/>
      </c>
      <c r="I128" s="59"/>
      <c r="J128" s="86"/>
      <c r="K128" s="89"/>
      <c r="L128" s="90"/>
      <c r="M128" s="88" t="str">
        <f>IF(B128="","",IF(OR(I128="",K128="",AND(I128="",K128="")),"Begrünung überprüfen!",IF(OR(J128="",L128="",AND(J128="",L128="")),"Leguminosenanteil überprüfen!",IF(AND(AND(I128="keine Begrünung",J128=0),AND(K128="keine Begrünung",L128=0)),0,IF(OR(AND(I128="",J128&gt;0),AND(K128="",L128&gt;0)),"Begrünung überprüfen!",IF(OR(AND(I128="keine Begrünung",J128&gt;0),AND(K128="keine Begrünung",L128&gt;0)),"Leguminosenanteil überprüfen!",IF(OR(AND(I128="Begrünung ohne Leguminosen",J128&gt;0),AND(K128="Begrünung ohne Leguminosen",L128&gt;0)),"Leguminosenanteil überprüfen!",IF(OR(AND(I128="Begrünung mit Leguminosen",J128&lt;=0),AND(K128="Begrünung mit Leguminosen",L128&lt;=0)),"Leguminosenanteil überprüfen!",IF(OR(I128="Begrünung ohne Leguminosen",K128="Begrünung ohne Leguminosen",I128="Begrünung mit Leguminosen",K128="Begrünung mit Leguminosen"),SUM(INDEX(Begrünung!C:C,MATCH(J128,Begrünung!A:A,0)),INDEX(Begrünung!C:C,MATCH(L128,Begrünung!A:A,0)),0))))))))))</f>
        <v/>
      </c>
      <c r="N128" s="59"/>
      <c r="O128" s="59"/>
      <c r="P128" s="58" t="str">
        <f t="shared" si="10"/>
        <v/>
      </c>
      <c r="Q128" s="59"/>
      <c r="R128" s="89"/>
      <c r="S128" s="58" t="str">
        <f>IF(B128="","",IF(OR(M128="Begrünung überprüfen!",M128="Leguminosenanteil überprüfen!"),"Begrünung überprüfen!",IF(OR(R128="",Q128="",AND(R128="",Q128="")),"Bodenbearbeitung auswählen!",IF(AND(L128&lt;50,R128="Walzen/Mulchen mit Leguminosen ab 50 %"),"Leguminosenanteil oder Bodenbearbeitung überprüfen!",IF(AND(L128&gt;=50,R128="Walzen/Mulchen/Mähen"),"Leguminosenanteil oder Bodenbearbeitung überprüfen!",IF(AND(L128&gt;=50,R128="Umbruch mit Leguminosen &lt; 50 %"),"Leguminosenanteil oder Bodenbearbeitung überprüfen!",IF(AND(L128&lt;50,R128="Umbruch mit Leguminosen ab 50 %"),"Leguminosenanteil oder Bodenbearbeitung überprüfen!",IF(AND(J128&lt;50,Q128="Walzen/Mulchen mit Leguminosen ab 50 %"),"Leguminosenanteil oder Bodenbearbeitung überprüfen!",IF(AND(J128&gt;=50,Q128="Walzen/Mulchen/Mähen"),"Leguminosenanteil oder Bodenbearbeitung überprüfen!",IF(AND(J128&gt;=50,Q128="Umbruch mit Leguminosen &lt; 50 %"),"Leguminosenanteil oder Bodenbearbeitung überprüfen!",IF(AND(J128&lt;50,Q128="Umbruch mit Leguminosen ab 50 %"),"Leguminosenanteil oder Bodenbearbeitung überprüfen!",SUM(INDEX(Bodenbearbeitung!B:B,MATCH(Q128,Bodenbearbeitung!A:A,0)),INDEX(Bodenbearbeitung!B:B,MATCH(R128,Bodenbearbeitung!A:A,0))))))))))))))</f>
        <v/>
      </c>
      <c r="T128" s="109" t="str">
        <f t="shared" si="11"/>
        <v/>
      </c>
      <c r="V128" s="42"/>
      <c r="W128" s="42"/>
      <c r="X128" s="42"/>
      <c r="Y128" s="42"/>
      <c r="Z128" s="42"/>
    </row>
    <row r="129" spans="1:26" x14ac:dyDescent="0.25">
      <c r="A129" s="108">
        <v>123</v>
      </c>
      <c r="B129" s="58" t="str">
        <f>IF(Flächenverzeichnis!A134="","",Flächenverzeichnis!A134)</f>
        <v/>
      </c>
      <c r="C129" s="88" t="str">
        <f>IF(B129="","",INDEX(Flächenverzeichnis!E:E,MATCH('Nmin-Methode'!B129,Flächenverzeichnis!A:A,0)))</f>
        <v/>
      </c>
      <c r="D129" s="59"/>
      <c r="E129" s="58" t="str">
        <f>IF(B129="","",IF(D129="","Zielertrag auswählen!",IF(D129="Traubenertrag:","Zielertrag auswählen!",INDEX('N-Grundbedarf'!C:C,MATCH(D129,'N-Grundbedarf'!A:A,0)))))</f>
        <v/>
      </c>
      <c r="F129" s="58" t="str">
        <f t="shared" si="8"/>
        <v/>
      </c>
      <c r="G129" s="59"/>
      <c r="H129" s="58" t="str">
        <f t="shared" si="9"/>
        <v/>
      </c>
      <c r="I129" s="59"/>
      <c r="J129" s="86"/>
      <c r="K129" s="89"/>
      <c r="L129" s="90"/>
      <c r="M129" s="88" t="str">
        <f>IF(B129="","",IF(OR(I129="",K129="",AND(I129="",K129="")),"Begrünung überprüfen!",IF(OR(J129="",L129="",AND(J129="",L129="")),"Leguminosenanteil überprüfen!",IF(AND(AND(I129="keine Begrünung",J129=0),AND(K129="keine Begrünung",L129=0)),0,IF(OR(AND(I129="",J129&gt;0),AND(K129="",L129&gt;0)),"Begrünung überprüfen!",IF(OR(AND(I129="keine Begrünung",J129&gt;0),AND(K129="keine Begrünung",L129&gt;0)),"Leguminosenanteil überprüfen!",IF(OR(AND(I129="Begrünung ohne Leguminosen",J129&gt;0),AND(K129="Begrünung ohne Leguminosen",L129&gt;0)),"Leguminosenanteil überprüfen!",IF(OR(AND(I129="Begrünung mit Leguminosen",J129&lt;=0),AND(K129="Begrünung mit Leguminosen",L129&lt;=0)),"Leguminosenanteil überprüfen!",IF(OR(I129="Begrünung ohne Leguminosen",K129="Begrünung ohne Leguminosen",I129="Begrünung mit Leguminosen",K129="Begrünung mit Leguminosen"),SUM(INDEX(Begrünung!C:C,MATCH(J129,Begrünung!A:A,0)),INDEX(Begrünung!C:C,MATCH(L129,Begrünung!A:A,0)),0))))))))))</f>
        <v/>
      </c>
      <c r="N129" s="59"/>
      <c r="O129" s="59"/>
      <c r="P129" s="58" t="str">
        <f t="shared" si="10"/>
        <v/>
      </c>
      <c r="Q129" s="59"/>
      <c r="R129" s="89"/>
      <c r="S129" s="58" t="str">
        <f>IF(B129="","",IF(OR(M129="Begrünung überprüfen!",M129="Leguminosenanteil überprüfen!"),"Begrünung überprüfen!",IF(OR(R129="",Q129="",AND(R129="",Q129="")),"Bodenbearbeitung auswählen!",IF(AND(L129&lt;50,R129="Walzen/Mulchen mit Leguminosen ab 50 %"),"Leguminosenanteil oder Bodenbearbeitung überprüfen!",IF(AND(L129&gt;=50,R129="Walzen/Mulchen/Mähen"),"Leguminosenanteil oder Bodenbearbeitung überprüfen!",IF(AND(L129&gt;=50,R129="Umbruch mit Leguminosen &lt; 50 %"),"Leguminosenanteil oder Bodenbearbeitung überprüfen!",IF(AND(L129&lt;50,R129="Umbruch mit Leguminosen ab 50 %"),"Leguminosenanteil oder Bodenbearbeitung überprüfen!",IF(AND(J129&lt;50,Q129="Walzen/Mulchen mit Leguminosen ab 50 %"),"Leguminosenanteil oder Bodenbearbeitung überprüfen!",IF(AND(J129&gt;=50,Q129="Walzen/Mulchen/Mähen"),"Leguminosenanteil oder Bodenbearbeitung überprüfen!",IF(AND(J129&gt;=50,Q129="Umbruch mit Leguminosen &lt; 50 %"),"Leguminosenanteil oder Bodenbearbeitung überprüfen!",IF(AND(J129&lt;50,Q129="Umbruch mit Leguminosen ab 50 %"),"Leguminosenanteil oder Bodenbearbeitung überprüfen!",SUM(INDEX(Bodenbearbeitung!B:B,MATCH(Q129,Bodenbearbeitung!A:A,0)),INDEX(Bodenbearbeitung!B:B,MATCH(R129,Bodenbearbeitung!A:A,0))))))))))))))</f>
        <v/>
      </c>
      <c r="T129" s="109" t="str">
        <f t="shared" si="11"/>
        <v/>
      </c>
      <c r="V129" s="42"/>
      <c r="W129" s="42"/>
      <c r="X129" s="42"/>
      <c r="Y129" s="42"/>
      <c r="Z129" s="42"/>
    </row>
    <row r="130" spans="1:26" x14ac:dyDescent="0.25">
      <c r="A130" s="108">
        <v>124</v>
      </c>
      <c r="B130" s="58" t="str">
        <f>IF(Flächenverzeichnis!A135="","",Flächenverzeichnis!A135)</f>
        <v/>
      </c>
      <c r="C130" s="88" t="str">
        <f>IF(B130="","",INDEX(Flächenverzeichnis!E:E,MATCH('Nmin-Methode'!B130,Flächenverzeichnis!A:A,0)))</f>
        <v/>
      </c>
      <c r="D130" s="59"/>
      <c r="E130" s="58" t="str">
        <f>IF(B130="","",IF(D130="","Zielertrag auswählen!",IF(D130="Traubenertrag:","Zielertrag auswählen!",INDEX('N-Grundbedarf'!C:C,MATCH(D130,'N-Grundbedarf'!A:A,0)))))</f>
        <v/>
      </c>
      <c r="F130" s="58" t="str">
        <f t="shared" si="8"/>
        <v/>
      </c>
      <c r="G130" s="59"/>
      <c r="H130" s="58" t="str">
        <f t="shared" si="9"/>
        <v/>
      </c>
      <c r="I130" s="59"/>
      <c r="J130" s="86"/>
      <c r="K130" s="89"/>
      <c r="L130" s="90"/>
      <c r="M130" s="88" t="str">
        <f>IF(B130="","",IF(OR(I130="",K130="",AND(I130="",K130="")),"Begrünung überprüfen!",IF(OR(J130="",L130="",AND(J130="",L130="")),"Leguminosenanteil überprüfen!",IF(AND(AND(I130="keine Begrünung",J130=0),AND(K130="keine Begrünung",L130=0)),0,IF(OR(AND(I130="",J130&gt;0),AND(K130="",L130&gt;0)),"Begrünung überprüfen!",IF(OR(AND(I130="keine Begrünung",J130&gt;0),AND(K130="keine Begrünung",L130&gt;0)),"Leguminosenanteil überprüfen!",IF(OR(AND(I130="Begrünung ohne Leguminosen",J130&gt;0),AND(K130="Begrünung ohne Leguminosen",L130&gt;0)),"Leguminosenanteil überprüfen!",IF(OR(AND(I130="Begrünung mit Leguminosen",J130&lt;=0),AND(K130="Begrünung mit Leguminosen",L130&lt;=0)),"Leguminosenanteil überprüfen!",IF(OR(I130="Begrünung ohne Leguminosen",K130="Begrünung ohne Leguminosen",I130="Begrünung mit Leguminosen",K130="Begrünung mit Leguminosen"),SUM(INDEX(Begrünung!C:C,MATCH(J130,Begrünung!A:A,0)),INDEX(Begrünung!C:C,MATCH(L130,Begrünung!A:A,0)),0))))))))))</f>
        <v/>
      </c>
      <c r="N130" s="59"/>
      <c r="O130" s="59"/>
      <c r="P130" s="58" t="str">
        <f t="shared" si="10"/>
        <v/>
      </c>
      <c r="Q130" s="59"/>
      <c r="R130" s="89"/>
      <c r="S130" s="58" t="str">
        <f>IF(B130="","",IF(OR(M130="Begrünung überprüfen!",M130="Leguminosenanteil überprüfen!"),"Begrünung überprüfen!",IF(OR(R130="",Q130="",AND(R130="",Q130="")),"Bodenbearbeitung auswählen!",IF(AND(L130&lt;50,R130="Walzen/Mulchen mit Leguminosen ab 50 %"),"Leguminosenanteil oder Bodenbearbeitung überprüfen!",IF(AND(L130&gt;=50,R130="Walzen/Mulchen/Mähen"),"Leguminosenanteil oder Bodenbearbeitung überprüfen!",IF(AND(L130&gt;=50,R130="Umbruch mit Leguminosen &lt; 50 %"),"Leguminosenanteil oder Bodenbearbeitung überprüfen!",IF(AND(L130&lt;50,R130="Umbruch mit Leguminosen ab 50 %"),"Leguminosenanteil oder Bodenbearbeitung überprüfen!",IF(AND(J130&lt;50,Q130="Walzen/Mulchen mit Leguminosen ab 50 %"),"Leguminosenanteil oder Bodenbearbeitung überprüfen!",IF(AND(J130&gt;=50,Q130="Walzen/Mulchen/Mähen"),"Leguminosenanteil oder Bodenbearbeitung überprüfen!",IF(AND(J130&gt;=50,Q130="Umbruch mit Leguminosen &lt; 50 %"),"Leguminosenanteil oder Bodenbearbeitung überprüfen!",IF(AND(J130&lt;50,Q130="Umbruch mit Leguminosen ab 50 %"),"Leguminosenanteil oder Bodenbearbeitung überprüfen!",SUM(INDEX(Bodenbearbeitung!B:B,MATCH(Q130,Bodenbearbeitung!A:A,0)),INDEX(Bodenbearbeitung!B:B,MATCH(R130,Bodenbearbeitung!A:A,0))))))))))))))</f>
        <v/>
      </c>
      <c r="T130" s="109" t="str">
        <f t="shared" si="11"/>
        <v/>
      </c>
      <c r="V130" s="42"/>
      <c r="W130" s="42"/>
      <c r="X130" s="42"/>
      <c r="Y130" s="42"/>
      <c r="Z130" s="42"/>
    </row>
    <row r="131" spans="1:26" x14ac:dyDescent="0.25">
      <c r="A131" s="108">
        <v>125</v>
      </c>
      <c r="B131" s="58" t="str">
        <f>IF(Flächenverzeichnis!A136="","",Flächenverzeichnis!A136)</f>
        <v/>
      </c>
      <c r="C131" s="88" t="str">
        <f>IF(B131="","",INDEX(Flächenverzeichnis!E:E,MATCH('Nmin-Methode'!B131,Flächenverzeichnis!A:A,0)))</f>
        <v/>
      </c>
      <c r="D131" s="59"/>
      <c r="E131" s="58" t="str">
        <f>IF(B131="","",IF(D131="","Zielertrag auswählen!",IF(D131="Traubenertrag:","Zielertrag auswählen!",INDEX('N-Grundbedarf'!C:C,MATCH(D131,'N-Grundbedarf'!A:A,0)))))</f>
        <v/>
      </c>
      <c r="F131" s="58" t="str">
        <f t="shared" si="8"/>
        <v/>
      </c>
      <c r="G131" s="59"/>
      <c r="H131" s="58" t="str">
        <f t="shared" si="9"/>
        <v/>
      </c>
      <c r="I131" s="59"/>
      <c r="J131" s="86"/>
      <c r="K131" s="89"/>
      <c r="L131" s="90"/>
      <c r="M131" s="88" t="str">
        <f>IF(B131="","",IF(OR(I131="",K131="",AND(I131="",K131="")),"Begrünung überprüfen!",IF(OR(J131="",L131="",AND(J131="",L131="")),"Leguminosenanteil überprüfen!",IF(AND(AND(I131="keine Begrünung",J131=0),AND(K131="keine Begrünung",L131=0)),0,IF(OR(AND(I131="",J131&gt;0),AND(K131="",L131&gt;0)),"Begrünung überprüfen!",IF(OR(AND(I131="keine Begrünung",J131&gt;0),AND(K131="keine Begrünung",L131&gt;0)),"Leguminosenanteil überprüfen!",IF(OR(AND(I131="Begrünung ohne Leguminosen",J131&gt;0),AND(K131="Begrünung ohne Leguminosen",L131&gt;0)),"Leguminosenanteil überprüfen!",IF(OR(AND(I131="Begrünung mit Leguminosen",J131&lt;=0),AND(K131="Begrünung mit Leguminosen",L131&lt;=0)),"Leguminosenanteil überprüfen!",IF(OR(I131="Begrünung ohne Leguminosen",K131="Begrünung ohne Leguminosen",I131="Begrünung mit Leguminosen",K131="Begrünung mit Leguminosen"),SUM(INDEX(Begrünung!C:C,MATCH(J131,Begrünung!A:A,0)),INDEX(Begrünung!C:C,MATCH(L131,Begrünung!A:A,0)),0))))))))))</f>
        <v/>
      </c>
      <c r="N131" s="59"/>
      <c r="O131" s="59"/>
      <c r="P131" s="58" t="str">
        <f t="shared" si="10"/>
        <v/>
      </c>
      <c r="Q131" s="59"/>
      <c r="R131" s="89"/>
      <c r="S131" s="58" t="str">
        <f>IF(B131="","",IF(OR(M131="Begrünung überprüfen!",M131="Leguminosenanteil überprüfen!"),"Begrünung überprüfen!",IF(OR(R131="",Q131="",AND(R131="",Q131="")),"Bodenbearbeitung auswählen!",IF(AND(L131&lt;50,R131="Walzen/Mulchen mit Leguminosen ab 50 %"),"Leguminosenanteil oder Bodenbearbeitung überprüfen!",IF(AND(L131&gt;=50,R131="Walzen/Mulchen/Mähen"),"Leguminosenanteil oder Bodenbearbeitung überprüfen!",IF(AND(L131&gt;=50,R131="Umbruch mit Leguminosen &lt; 50 %"),"Leguminosenanteil oder Bodenbearbeitung überprüfen!",IF(AND(L131&lt;50,R131="Umbruch mit Leguminosen ab 50 %"),"Leguminosenanteil oder Bodenbearbeitung überprüfen!",IF(AND(J131&lt;50,Q131="Walzen/Mulchen mit Leguminosen ab 50 %"),"Leguminosenanteil oder Bodenbearbeitung überprüfen!",IF(AND(J131&gt;=50,Q131="Walzen/Mulchen/Mähen"),"Leguminosenanteil oder Bodenbearbeitung überprüfen!",IF(AND(J131&gt;=50,Q131="Umbruch mit Leguminosen &lt; 50 %"),"Leguminosenanteil oder Bodenbearbeitung überprüfen!",IF(AND(J131&lt;50,Q131="Umbruch mit Leguminosen ab 50 %"),"Leguminosenanteil oder Bodenbearbeitung überprüfen!",SUM(INDEX(Bodenbearbeitung!B:B,MATCH(Q131,Bodenbearbeitung!A:A,0)),INDEX(Bodenbearbeitung!B:B,MATCH(R131,Bodenbearbeitung!A:A,0))))))))))))))</f>
        <v/>
      </c>
      <c r="T131" s="109" t="str">
        <f t="shared" si="11"/>
        <v/>
      </c>
      <c r="V131" s="42"/>
      <c r="W131" s="42"/>
      <c r="X131" s="42"/>
      <c r="Y131" s="42"/>
      <c r="Z131" s="42"/>
    </row>
    <row r="132" spans="1:26" x14ac:dyDescent="0.25">
      <c r="A132" s="108">
        <v>126</v>
      </c>
      <c r="B132" s="58" t="str">
        <f>IF(Flächenverzeichnis!A137="","",Flächenverzeichnis!A137)</f>
        <v/>
      </c>
      <c r="C132" s="88" t="str">
        <f>IF(B132="","",INDEX(Flächenverzeichnis!E:E,MATCH('Nmin-Methode'!B132,Flächenverzeichnis!A:A,0)))</f>
        <v/>
      </c>
      <c r="D132" s="59"/>
      <c r="E132" s="58" t="str">
        <f>IF(B132="","",IF(D132="","Zielertrag auswählen!",IF(D132="Traubenertrag:","Zielertrag auswählen!",INDEX('N-Grundbedarf'!C:C,MATCH(D132,'N-Grundbedarf'!A:A,0)))))</f>
        <v/>
      </c>
      <c r="F132" s="58" t="str">
        <f t="shared" si="8"/>
        <v/>
      </c>
      <c r="G132" s="59"/>
      <c r="H132" s="58" t="str">
        <f t="shared" si="9"/>
        <v/>
      </c>
      <c r="I132" s="59"/>
      <c r="J132" s="86"/>
      <c r="K132" s="89"/>
      <c r="L132" s="90"/>
      <c r="M132" s="88" t="str">
        <f>IF(B132="","",IF(OR(I132="",K132="",AND(I132="",K132="")),"Begrünung überprüfen!",IF(OR(J132="",L132="",AND(J132="",L132="")),"Leguminosenanteil überprüfen!",IF(AND(AND(I132="keine Begrünung",J132=0),AND(K132="keine Begrünung",L132=0)),0,IF(OR(AND(I132="",J132&gt;0),AND(K132="",L132&gt;0)),"Begrünung überprüfen!",IF(OR(AND(I132="keine Begrünung",J132&gt;0),AND(K132="keine Begrünung",L132&gt;0)),"Leguminosenanteil überprüfen!",IF(OR(AND(I132="Begrünung ohne Leguminosen",J132&gt;0),AND(K132="Begrünung ohne Leguminosen",L132&gt;0)),"Leguminosenanteil überprüfen!",IF(OR(AND(I132="Begrünung mit Leguminosen",J132&lt;=0),AND(K132="Begrünung mit Leguminosen",L132&lt;=0)),"Leguminosenanteil überprüfen!",IF(OR(I132="Begrünung ohne Leguminosen",K132="Begrünung ohne Leguminosen",I132="Begrünung mit Leguminosen",K132="Begrünung mit Leguminosen"),SUM(INDEX(Begrünung!C:C,MATCH(J132,Begrünung!A:A,0)),INDEX(Begrünung!C:C,MATCH(L132,Begrünung!A:A,0)),0))))))))))</f>
        <v/>
      </c>
      <c r="N132" s="59"/>
      <c r="O132" s="59"/>
      <c r="P132" s="58" t="str">
        <f t="shared" si="10"/>
        <v/>
      </c>
      <c r="Q132" s="59"/>
      <c r="R132" s="89"/>
      <c r="S132" s="58" t="str">
        <f>IF(B132="","",IF(OR(M132="Begrünung überprüfen!",M132="Leguminosenanteil überprüfen!"),"Begrünung überprüfen!",IF(OR(R132="",Q132="",AND(R132="",Q132="")),"Bodenbearbeitung auswählen!",IF(AND(L132&lt;50,R132="Walzen/Mulchen mit Leguminosen ab 50 %"),"Leguminosenanteil oder Bodenbearbeitung überprüfen!",IF(AND(L132&gt;=50,R132="Walzen/Mulchen/Mähen"),"Leguminosenanteil oder Bodenbearbeitung überprüfen!",IF(AND(L132&gt;=50,R132="Umbruch mit Leguminosen &lt; 50 %"),"Leguminosenanteil oder Bodenbearbeitung überprüfen!",IF(AND(L132&lt;50,R132="Umbruch mit Leguminosen ab 50 %"),"Leguminosenanteil oder Bodenbearbeitung überprüfen!",IF(AND(J132&lt;50,Q132="Walzen/Mulchen mit Leguminosen ab 50 %"),"Leguminosenanteil oder Bodenbearbeitung überprüfen!",IF(AND(J132&gt;=50,Q132="Walzen/Mulchen/Mähen"),"Leguminosenanteil oder Bodenbearbeitung überprüfen!",IF(AND(J132&gt;=50,Q132="Umbruch mit Leguminosen &lt; 50 %"),"Leguminosenanteil oder Bodenbearbeitung überprüfen!",IF(AND(J132&lt;50,Q132="Umbruch mit Leguminosen ab 50 %"),"Leguminosenanteil oder Bodenbearbeitung überprüfen!",SUM(INDEX(Bodenbearbeitung!B:B,MATCH(Q132,Bodenbearbeitung!A:A,0)),INDEX(Bodenbearbeitung!B:B,MATCH(R132,Bodenbearbeitung!A:A,0))))))))))))))</f>
        <v/>
      </c>
      <c r="T132" s="109" t="str">
        <f t="shared" si="11"/>
        <v/>
      </c>
      <c r="V132" s="42"/>
      <c r="W132" s="42"/>
      <c r="X132" s="42"/>
      <c r="Y132" s="42"/>
      <c r="Z132" s="42"/>
    </row>
    <row r="133" spans="1:26" x14ac:dyDescent="0.25">
      <c r="A133" s="108">
        <v>127</v>
      </c>
      <c r="B133" s="58" t="str">
        <f>IF(Flächenverzeichnis!A138="","",Flächenverzeichnis!A138)</f>
        <v/>
      </c>
      <c r="C133" s="88" t="str">
        <f>IF(B133="","",INDEX(Flächenverzeichnis!E:E,MATCH('Nmin-Methode'!B133,Flächenverzeichnis!A:A,0)))</f>
        <v/>
      </c>
      <c r="D133" s="59"/>
      <c r="E133" s="58" t="str">
        <f>IF(B133="","",IF(D133="","Zielertrag auswählen!",IF(D133="Traubenertrag:","Zielertrag auswählen!",INDEX('N-Grundbedarf'!C:C,MATCH(D133,'N-Grundbedarf'!A:A,0)))))</f>
        <v/>
      </c>
      <c r="F133" s="58" t="str">
        <f t="shared" si="8"/>
        <v/>
      </c>
      <c r="G133" s="59"/>
      <c r="H133" s="58" t="str">
        <f t="shared" si="9"/>
        <v/>
      </c>
      <c r="I133" s="59"/>
      <c r="J133" s="86"/>
      <c r="K133" s="89"/>
      <c r="L133" s="90"/>
      <c r="M133" s="88" t="str">
        <f>IF(B133="","",IF(OR(I133="",K133="",AND(I133="",K133="")),"Begrünung überprüfen!",IF(OR(J133="",L133="",AND(J133="",L133="")),"Leguminosenanteil überprüfen!",IF(AND(AND(I133="keine Begrünung",J133=0),AND(K133="keine Begrünung",L133=0)),0,IF(OR(AND(I133="",J133&gt;0),AND(K133="",L133&gt;0)),"Begrünung überprüfen!",IF(OR(AND(I133="keine Begrünung",J133&gt;0),AND(K133="keine Begrünung",L133&gt;0)),"Leguminosenanteil überprüfen!",IF(OR(AND(I133="Begrünung ohne Leguminosen",J133&gt;0),AND(K133="Begrünung ohne Leguminosen",L133&gt;0)),"Leguminosenanteil überprüfen!",IF(OR(AND(I133="Begrünung mit Leguminosen",J133&lt;=0),AND(K133="Begrünung mit Leguminosen",L133&lt;=0)),"Leguminosenanteil überprüfen!",IF(OR(I133="Begrünung ohne Leguminosen",K133="Begrünung ohne Leguminosen",I133="Begrünung mit Leguminosen",K133="Begrünung mit Leguminosen"),SUM(INDEX(Begrünung!C:C,MATCH(J133,Begrünung!A:A,0)),INDEX(Begrünung!C:C,MATCH(L133,Begrünung!A:A,0)),0))))))))))</f>
        <v/>
      </c>
      <c r="N133" s="59"/>
      <c r="O133" s="59"/>
      <c r="P133" s="58" t="str">
        <f t="shared" si="10"/>
        <v/>
      </c>
      <c r="Q133" s="59"/>
      <c r="R133" s="89"/>
      <c r="S133" s="58" t="str">
        <f>IF(B133="","",IF(OR(M133="Begrünung überprüfen!",M133="Leguminosenanteil überprüfen!"),"Begrünung überprüfen!",IF(OR(R133="",Q133="",AND(R133="",Q133="")),"Bodenbearbeitung auswählen!",IF(AND(L133&lt;50,R133="Walzen/Mulchen mit Leguminosen ab 50 %"),"Leguminosenanteil oder Bodenbearbeitung überprüfen!",IF(AND(L133&gt;=50,R133="Walzen/Mulchen/Mähen"),"Leguminosenanteil oder Bodenbearbeitung überprüfen!",IF(AND(L133&gt;=50,R133="Umbruch mit Leguminosen &lt; 50 %"),"Leguminosenanteil oder Bodenbearbeitung überprüfen!",IF(AND(L133&lt;50,R133="Umbruch mit Leguminosen ab 50 %"),"Leguminosenanteil oder Bodenbearbeitung überprüfen!",IF(AND(J133&lt;50,Q133="Walzen/Mulchen mit Leguminosen ab 50 %"),"Leguminosenanteil oder Bodenbearbeitung überprüfen!",IF(AND(J133&gt;=50,Q133="Walzen/Mulchen/Mähen"),"Leguminosenanteil oder Bodenbearbeitung überprüfen!",IF(AND(J133&gt;=50,Q133="Umbruch mit Leguminosen &lt; 50 %"),"Leguminosenanteil oder Bodenbearbeitung überprüfen!",IF(AND(J133&lt;50,Q133="Umbruch mit Leguminosen ab 50 %"),"Leguminosenanteil oder Bodenbearbeitung überprüfen!",SUM(INDEX(Bodenbearbeitung!B:B,MATCH(Q133,Bodenbearbeitung!A:A,0)),INDEX(Bodenbearbeitung!B:B,MATCH(R133,Bodenbearbeitung!A:A,0))))))))))))))</f>
        <v/>
      </c>
      <c r="T133" s="109" t="str">
        <f t="shared" si="11"/>
        <v/>
      </c>
      <c r="V133" s="42"/>
      <c r="W133" s="42"/>
      <c r="X133" s="42"/>
      <c r="Y133" s="42"/>
      <c r="Z133" s="42"/>
    </row>
    <row r="134" spans="1:26" x14ac:dyDescent="0.25">
      <c r="A134" s="108">
        <v>128</v>
      </c>
      <c r="B134" s="58" t="str">
        <f>IF(Flächenverzeichnis!A139="","",Flächenverzeichnis!A139)</f>
        <v/>
      </c>
      <c r="C134" s="88" t="str">
        <f>IF(B134="","",INDEX(Flächenverzeichnis!E:E,MATCH('Nmin-Methode'!B134,Flächenverzeichnis!A:A,0)))</f>
        <v/>
      </c>
      <c r="D134" s="59"/>
      <c r="E134" s="58" t="str">
        <f>IF(B134="","",IF(D134="","Zielertrag auswählen!",IF(D134="Traubenertrag:","Zielertrag auswählen!",INDEX('N-Grundbedarf'!C:C,MATCH(D134,'N-Grundbedarf'!A:A,0)))))</f>
        <v/>
      </c>
      <c r="F134" s="58" t="str">
        <f t="shared" si="8"/>
        <v/>
      </c>
      <c r="G134" s="59"/>
      <c r="H134" s="58" t="str">
        <f t="shared" si="9"/>
        <v/>
      </c>
      <c r="I134" s="59"/>
      <c r="J134" s="86"/>
      <c r="K134" s="89"/>
      <c r="L134" s="90"/>
      <c r="M134" s="88" t="str">
        <f>IF(B134="","",IF(OR(I134="",K134="",AND(I134="",K134="")),"Begrünung überprüfen!",IF(OR(J134="",L134="",AND(J134="",L134="")),"Leguminosenanteil überprüfen!",IF(AND(AND(I134="keine Begrünung",J134=0),AND(K134="keine Begrünung",L134=0)),0,IF(OR(AND(I134="",J134&gt;0),AND(K134="",L134&gt;0)),"Begrünung überprüfen!",IF(OR(AND(I134="keine Begrünung",J134&gt;0),AND(K134="keine Begrünung",L134&gt;0)),"Leguminosenanteil überprüfen!",IF(OR(AND(I134="Begrünung ohne Leguminosen",J134&gt;0),AND(K134="Begrünung ohne Leguminosen",L134&gt;0)),"Leguminosenanteil überprüfen!",IF(OR(AND(I134="Begrünung mit Leguminosen",J134&lt;=0),AND(K134="Begrünung mit Leguminosen",L134&lt;=0)),"Leguminosenanteil überprüfen!",IF(OR(I134="Begrünung ohne Leguminosen",K134="Begrünung ohne Leguminosen",I134="Begrünung mit Leguminosen",K134="Begrünung mit Leguminosen"),SUM(INDEX(Begrünung!C:C,MATCH(J134,Begrünung!A:A,0)),INDEX(Begrünung!C:C,MATCH(L134,Begrünung!A:A,0)),0))))))))))</f>
        <v/>
      </c>
      <c r="N134" s="59"/>
      <c r="O134" s="59"/>
      <c r="P134" s="58" t="str">
        <f t="shared" si="10"/>
        <v/>
      </c>
      <c r="Q134" s="59"/>
      <c r="R134" s="89"/>
      <c r="S134" s="58" t="str">
        <f>IF(B134="","",IF(OR(M134="Begrünung überprüfen!",M134="Leguminosenanteil überprüfen!"),"Begrünung überprüfen!",IF(OR(R134="",Q134="",AND(R134="",Q134="")),"Bodenbearbeitung auswählen!",IF(AND(L134&lt;50,R134="Walzen/Mulchen mit Leguminosen ab 50 %"),"Leguminosenanteil oder Bodenbearbeitung überprüfen!",IF(AND(L134&gt;=50,R134="Walzen/Mulchen/Mähen"),"Leguminosenanteil oder Bodenbearbeitung überprüfen!",IF(AND(L134&gt;=50,R134="Umbruch mit Leguminosen &lt; 50 %"),"Leguminosenanteil oder Bodenbearbeitung überprüfen!",IF(AND(L134&lt;50,R134="Umbruch mit Leguminosen ab 50 %"),"Leguminosenanteil oder Bodenbearbeitung überprüfen!",IF(AND(J134&lt;50,Q134="Walzen/Mulchen mit Leguminosen ab 50 %"),"Leguminosenanteil oder Bodenbearbeitung überprüfen!",IF(AND(J134&gt;=50,Q134="Walzen/Mulchen/Mähen"),"Leguminosenanteil oder Bodenbearbeitung überprüfen!",IF(AND(J134&gt;=50,Q134="Umbruch mit Leguminosen &lt; 50 %"),"Leguminosenanteil oder Bodenbearbeitung überprüfen!",IF(AND(J134&lt;50,Q134="Umbruch mit Leguminosen ab 50 %"),"Leguminosenanteil oder Bodenbearbeitung überprüfen!",SUM(INDEX(Bodenbearbeitung!B:B,MATCH(Q134,Bodenbearbeitung!A:A,0)),INDEX(Bodenbearbeitung!B:B,MATCH(R134,Bodenbearbeitung!A:A,0))))))))))))))</f>
        <v/>
      </c>
      <c r="T134" s="109" t="str">
        <f t="shared" si="11"/>
        <v/>
      </c>
    </row>
    <row r="135" spans="1:26" x14ac:dyDescent="0.25">
      <c r="A135" s="108">
        <v>129</v>
      </c>
      <c r="B135" s="58" t="str">
        <f>IF(Flächenverzeichnis!A140="","",Flächenverzeichnis!A140)</f>
        <v/>
      </c>
      <c r="C135" s="88" t="str">
        <f>IF(B135="","",INDEX(Flächenverzeichnis!E:E,MATCH('Nmin-Methode'!B135,Flächenverzeichnis!A:A,0)))</f>
        <v/>
      </c>
      <c r="D135" s="59"/>
      <c r="E135" s="58" t="str">
        <f>IF(B135="","",IF(D135="","Zielertrag auswählen!",IF(D135="Traubenertrag:","Zielertrag auswählen!",INDEX('N-Grundbedarf'!C:C,MATCH(D135,'N-Grundbedarf'!A:A,0)))))</f>
        <v/>
      </c>
      <c r="F135" s="58" t="str">
        <f t="shared" si="8"/>
        <v/>
      </c>
      <c r="G135" s="59"/>
      <c r="H135" s="58" t="str">
        <f t="shared" si="9"/>
        <v/>
      </c>
      <c r="I135" s="59"/>
      <c r="J135" s="86"/>
      <c r="K135" s="89"/>
      <c r="L135" s="90"/>
      <c r="M135" s="88" t="str">
        <f>IF(B135="","",IF(OR(I135="",K135="",AND(I135="",K135="")),"Begrünung überprüfen!",IF(OR(J135="",L135="",AND(J135="",L135="")),"Leguminosenanteil überprüfen!",IF(AND(AND(I135="keine Begrünung",J135=0),AND(K135="keine Begrünung",L135=0)),0,IF(OR(AND(I135="",J135&gt;0),AND(K135="",L135&gt;0)),"Begrünung überprüfen!",IF(OR(AND(I135="keine Begrünung",J135&gt;0),AND(K135="keine Begrünung",L135&gt;0)),"Leguminosenanteil überprüfen!",IF(OR(AND(I135="Begrünung ohne Leguminosen",J135&gt;0),AND(K135="Begrünung ohne Leguminosen",L135&gt;0)),"Leguminosenanteil überprüfen!",IF(OR(AND(I135="Begrünung mit Leguminosen",J135&lt;=0),AND(K135="Begrünung mit Leguminosen",L135&lt;=0)),"Leguminosenanteil überprüfen!",IF(OR(I135="Begrünung ohne Leguminosen",K135="Begrünung ohne Leguminosen",I135="Begrünung mit Leguminosen",K135="Begrünung mit Leguminosen"),SUM(INDEX(Begrünung!C:C,MATCH(J135,Begrünung!A:A,0)),INDEX(Begrünung!C:C,MATCH(L135,Begrünung!A:A,0)),0))))))))))</f>
        <v/>
      </c>
      <c r="N135" s="59"/>
      <c r="O135" s="59"/>
      <c r="P135" s="58" t="str">
        <f t="shared" si="10"/>
        <v/>
      </c>
      <c r="Q135" s="59"/>
      <c r="R135" s="89"/>
      <c r="S135" s="58" t="str">
        <f>IF(B135="","",IF(OR(M135="Begrünung überprüfen!",M135="Leguminosenanteil überprüfen!"),"Begrünung überprüfen!",IF(OR(R135="",Q135="",AND(R135="",Q135="")),"Bodenbearbeitung auswählen!",IF(AND(L135&lt;50,R135="Walzen/Mulchen mit Leguminosen ab 50 %"),"Leguminosenanteil oder Bodenbearbeitung überprüfen!",IF(AND(L135&gt;=50,R135="Walzen/Mulchen/Mähen"),"Leguminosenanteil oder Bodenbearbeitung überprüfen!",IF(AND(L135&gt;=50,R135="Umbruch mit Leguminosen &lt; 50 %"),"Leguminosenanteil oder Bodenbearbeitung überprüfen!",IF(AND(L135&lt;50,R135="Umbruch mit Leguminosen ab 50 %"),"Leguminosenanteil oder Bodenbearbeitung überprüfen!",IF(AND(J135&lt;50,Q135="Walzen/Mulchen mit Leguminosen ab 50 %"),"Leguminosenanteil oder Bodenbearbeitung überprüfen!",IF(AND(J135&gt;=50,Q135="Walzen/Mulchen/Mähen"),"Leguminosenanteil oder Bodenbearbeitung überprüfen!",IF(AND(J135&gt;=50,Q135="Umbruch mit Leguminosen &lt; 50 %"),"Leguminosenanteil oder Bodenbearbeitung überprüfen!",IF(AND(J135&lt;50,Q135="Umbruch mit Leguminosen ab 50 %"),"Leguminosenanteil oder Bodenbearbeitung überprüfen!",SUM(INDEX(Bodenbearbeitung!B:B,MATCH(Q135,Bodenbearbeitung!A:A,0)),INDEX(Bodenbearbeitung!B:B,MATCH(R135,Bodenbearbeitung!A:A,0))))))))))))))</f>
        <v/>
      </c>
      <c r="T135" s="109" t="str">
        <f t="shared" si="11"/>
        <v/>
      </c>
    </row>
    <row r="136" spans="1:26" x14ac:dyDescent="0.25">
      <c r="A136" s="108">
        <v>130</v>
      </c>
      <c r="B136" s="58" t="str">
        <f>IF(Flächenverzeichnis!A141="","",Flächenverzeichnis!A141)</f>
        <v/>
      </c>
      <c r="C136" s="88" t="str">
        <f>IF(B136="","",INDEX(Flächenverzeichnis!E:E,MATCH('Nmin-Methode'!B136,Flächenverzeichnis!A:A,0)))</f>
        <v/>
      </c>
      <c r="D136" s="59"/>
      <c r="E136" s="58" t="str">
        <f>IF(B136="","",IF(D136="","Zielertrag auswählen!",IF(D136="Traubenertrag:","Zielertrag auswählen!",INDEX('N-Grundbedarf'!C:C,MATCH(D136,'N-Grundbedarf'!A:A,0)))))</f>
        <v/>
      </c>
      <c r="F136" s="58" t="str">
        <f t="shared" si="8"/>
        <v/>
      </c>
      <c r="G136" s="59"/>
      <c r="H136" s="58" t="str">
        <f t="shared" si="9"/>
        <v/>
      </c>
      <c r="I136" s="59"/>
      <c r="J136" s="86"/>
      <c r="K136" s="89"/>
      <c r="L136" s="90"/>
      <c r="M136" s="88" t="str">
        <f>IF(B136="","",IF(OR(I136="",K136="",AND(I136="",K136="")),"Begrünung überprüfen!",IF(OR(J136="",L136="",AND(J136="",L136="")),"Leguminosenanteil überprüfen!",IF(AND(AND(I136="keine Begrünung",J136=0),AND(K136="keine Begrünung",L136=0)),0,IF(OR(AND(I136="",J136&gt;0),AND(K136="",L136&gt;0)),"Begrünung überprüfen!",IF(OR(AND(I136="keine Begrünung",J136&gt;0),AND(K136="keine Begrünung",L136&gt;0)),"Leguminosenanteil überprüfen!",IF(OR(AND(I136="Begrünung ohne Leguminosen",J136&gt;0),AND(K136="Begrünung ohne Leguminosen",L136&gt;0)),"Leguminosenanteil überprüfen!",IF(OR(AND(I136="Begrünung mit Leguminosen",J136&lt;=0),AND(K136="Begrünung mit Leguminosen",L136&lt;=0)),"Leguminosenanteil überprüfen!",IF(OR(I136="Begrünung ohne Leguminosen",K136="Begrünung ohne Leguminosen",I136="Begrünung mit Leguminosen",K136="Begrünung mit Leguminosen"),SUM(INDEX(Begrünung!C:C,MATCH(J136,Begrünung!A:A,0)),INDEX(Begrünung!C:C,MATCH(L136,Begrünung!A:A,0)),0))))))))))</f>
        <v/>
      </c>
      <c r="N136" s="59"/>
      <c r="O136" s="59"/>
      <c r="P136" s="58" t="str">
        <f t="shared" si="10"/>
        <v/>
      </c>
      <c r="Q136" s="59"/>
      <c r="R136" s="89"/>
      <c r="S136" s="58" t="str">
        <f>IF(B136="","",IF(OR(M136="Begrünung überprüfen!",M136="Leguminosenanteil überprüfen!"),"Begrünung überprüfen!",IF(OR(R136="",Q136="",AND(R136="",Q136="")),"Bodenbearbeitung auswählen!",IF(AND(L136&lt;50,R136="Walzen/Mulchen mit Leguminosen ab 50 %"),"Leguminosenanteil oder Bodenbearbeitung überprüfen!",IF(AND(L136&gt;=50,R136="Walzen/Mulchen/Mähen"),"Leguminosenanteil oder Bodenbearbeitung überprüfen!",IF(AND(L136&gt;=50,R136="Umbruch mit Leguminosen &lt; 50 %"),"Leguminosenanteil oder Bodenbearbeitung überprüfen!",IF(AND(L136&lt;50,R136="Umbruch mit Leguminosen ab 50 %"),"Leguminosenanteil oder Bodenbearbeitung überprüfen!",IF(AND(J136&lt;50,Q136="Walzen/Mulchen mit Leguminosen ab 50 %"),"Leguminosenanteil oder Bodenbearbeitung überprüfen!",IF(AND(J136&gt;=50,Q136="Walzen/Mulchen/Mähen"),"Leguminosenanteil oder Bodenbearbeitung überprüfen!",IF(AND(J136&gt;=50,Q136="Umbruch mit Leguminosen &lt; 50 %"),"Leguminosenanteil oder Bodenbearbeitung überprüfen!",IF(AND(J136&lt;50,Q136="Umbruch mit Leguminosen ab 50 %"),"Leguminosenanteil oder Bodenbearbeitung überprüfen!",SUM(INDEX(Bodenbearbeitung!B:B,MATCH(Q136,Bodenbearbeitung!A:A,0)),INDEX(Bodenbearbeitung!B:B,MATCH(R136,Bodenbearbeitung!A:A,0))))))))))))))</f>
        <v/>
      </c>
      <c r="T136" s="109" t="str">
        <f t="shared" si="11"/>
        <v/>
      </c>
    </row>
    <row r="137" spans="1:26" x14ac:dyDescent="0.25">
      <c r="A137" s="108">
        <v>131</v>
      </c>
      <c r="B137" s="58" t="str">
        <f>IF(Flächenverzeichnis!A142="","",Flächenverzeichnis!A142)</f>
        <v/>
      </c>
      <c r="C137" s="88" t="str">
        <f>IF(B137="","",INDEX(Flächenverzeichnis!E:E,MATCH('Nmin-Methode'!B137,Flächenverzeichnis!A:A,0)))</f>
        <v/>
      </c>
      <c r="D137" s="59"/>
      <c r="E137" s="58" t="str">
        <f>IF(B137="","",IF(D137="","Zielertrag auswählen!",IF(D137="Traubenertrag:","Zielertrag auswählen!",INDEX('N-Grundbedarf'!C:C,MATCH(D137,'N-Grundbedarf'!A:A,0)))))</f>
        <v/>
      </c>
      <c r="F137" s="58" t="str">
        <f t="shared" si="8"/>
        <v/>
      </c>
      <c r="G137" s="59"/>
      <c r="H137" s="58" t="str">
        <f t="shared" si="9"/>
        <v/>
      </c>
      <c r="I137" s="59"/>
      <c r="J137" s="86"/>
      <c r="K137" s="89"/>
      <c r="L137" s="90"/>
      <c r="M137" s="88" t="str">
        <f>IF(B137="","",IF(OR(I137="",K137="",AND(I137="",K137="")),"Begrünung überprüfen!",IF(OR(J137="",L137="",AND(J137="",L137="")),"Leguminosenanteil überprüfen!",IF(AND(AND(I137="keine Begrünung",J137=0),AND(K137="keine Begrünung",L137=0)),0,IF(OR(AND(I137="",J137&gt;0),AND(K137="",L137&gt;0)),"Begrünung überprüfen!",IF(OR(AND(I137="keine Begrünung",J137&gt;0),AND(K137="keine Begrünung",L137&gt;0)),"Leguminosenanteil überprüfen!",IF(OR(AND(I137="Begrünung ohne Leguminosen",J137&gt;0),AND(K137="Begrünung ohne Leguminosen",L137&gt;0)),"Leguminosenanteil überprüfen!",IF(OR(AND(I137="Begrünung mit Leguminosen",J137&lt;=0),AND(K137="Begrünung mit Leguminosen",L137&lt;=0)),"Leguminosenanteil überprüfen!",IF(OR(I137="Begrünung ohne Leguminosen",K137="Begrünung ohne Leguminosen",I137="Begrünung mit Leguminosen",K137="Begrünung mit Leguminosen"),SUM(INDEX(Begrünung!C:C,MATCH(J137,Begrünung!A:A,0)),INDEX(Begrünung!C:C,MATCH(L137,Begrünung!A:A,0)),0))))))))))</f>
        <v/>
      </c>
      <c r="N137" s="59"/>
      <c r="O137" s="59"/>
      <c r="P137" s="58" t="str">
        <f t="shared" si="10"/>
        <v/>
      </c>
      <c r="Q137" s="59"/>
      <c r="R137" s="89"/>
      <c r="S137" s="58" t="str">
        <f>IF(B137="","",IF(OR(M137="Begrünung überprüfen!",M137="Leguminosenanteil überprüfen!"),"Begrünung überprüfen!",IF(OR(R137="",Q137="",AND(R137="",Q137="")),"Bodenbearbeitung auswählen!",IF(AND(L137&lt;50,R137="Walzen/Mulchen mit Leguminosen ab 50 %"),"Leguminosenanteil oder Bodenbearbeitung überprüfen!",IF(AND(L137&gt;=50,R137="Walzen/Mulchen/Mähen"),"Leguminosenanteil oder Bodenbearbeitung überprüfen!",IF(AND(L137&gt;=50,R137="Umbruch mit Leguminosen &lt; 50 %"),"Leguminosenanteil oder Bodenbearbeitung überprüfen!",IF(AND(L137&lt;50,R137="Umbruch mit Leguminosen ab 50 %"),"Leguminosenanteil oder Bodenbearbeitung überprüfen!",IF(AND(J137&lt;50,Q137="Walzen/Mulchen mit Leguminosen ab 50 %"),"Leguminosenanteil oder Bodenbearbeitung überprüfen!",IF(AND(J137&gt;=50,Q137="Walzen/Mulchen/Mähen"),"Leguminosenanteil oder Bodenbearbeitung überprüfen!",IF(AND(J137&gt;=50,Q137="Umbruch mit Leguminosen &lt; 50 %"),"Leguminosenanteil oder Bodenbearbeitung überprüfen!",IF(AND(J137&lt;50,Q137="Umbruch mit Leguminosen ab 50 %"),"Leguminosenanteil oder Bodenbearbeitung überprüfen!",SUM(INDEX(Bodenbearbeitung!B:B,MATCH(Q137,Bodenbearbeitung!A:A,0)),INDEX(Bodenbearbeitung!B:B,MATCH(R137,Bodenbearbeitung!A:A,0))))))))))))))</f>
        <v/>
      </c>
      <c r="T137" s="109" t="str">
        <f t="shared" si="11"/>
        <v/>
      </c>
    </row>
    <row r="138" spans="1:26" x14ac:dyDescent="0.25">
      <c r="A138" s="108">
        <v>132</v>
      </c>
      <c r="B138" s="58" t="str">
        <f>IF(Flächenverzeichnis!A143="","",Flächenverzeichnis!A143)</f>
        <v/>
      </c>
      <c r="C138" s="88" t="str">
        <f>IF(B138="","",INDEX(Flächenverzeichnis!E:E,MATCH('Nmin-Methode'!B138,Flächenverzeichnis!A:A,0)))</f>
        <v/>
      </c>
      <c r="D138" s="59"/>
      <c r="E138" s="58" t="str">
        <f>IF(B138="","",IF(D138="","Zielertrag auswählen!",IF(D138="Traubenertrag:","Zielertrag auswählen!",INDEX('N-Grundbedarf'!C:C,MATCH(D138,'N-Grundbedarf'!A:A,0)))))</f>
        <v/>
      </c>
      <c r="F138" s="58" t="str">
        <f t="shared" si="8"/>
        <v/>
      </c>
      <c r="G138" s="59"/>
      <c r="H138" s="58" t="str">
        <f t="shared" si="9"/>
        <v/>
      </c>
      <c r="I138" s="59"/>
      <c r="J138" s="86"/>
      <c r="K138" s="89"/>
      <c r="L138" s="90"/>
      <c r="M138" s="88" t="str">
        <f>IF(B138="","",IF(OR(I138="",K138="",AND(I138="",K138="")),"Begrünung überprüfen!",IF(OR(J138="",L138="",AND(J138="",L138="")),"Leguminosenanteil überprüfen!",IF(AND(AND(I138="keine Begrünung",J138=0),AND(K138="keine Begrünung",L138=0)),0,IF(OR(AND(I138="",J138&gt;0),AND(K138="",L138&gt;0)),"Begrünung überprüfen!",IF(OR(AND(I138="keine Begrünung",J138&gt;0),AND(K138="keine Begrünung",L138&gt;0)),"Leguminosenanteil überprüfen!",IF(OR(AND(I138="Begrünung ohne Leguminosen",J138&gt;0),AND(K138="Begrünung ohne Leguminosen",L138&gt;0)),"Leguminosenanteil überprüfen!",IF(OR(AND(I138="Begrünung mit Leguminosen",J138&lt;=0),AND(K138="Begrünung mit Leguminosen",L138&lt;=0)),"Leguminosenanteil überprüfen!",IF(OR(I138="Begrünung ohne Leguminosen",K138="Begrünung ohne Leguminosen",I138="Begrünung mit Leguminosen",K138="Begrünung mit Leguminosen"),SUM(INDEX(Begrünung!C:C,MATCH(J138,Begrünung!A:A,0)),INDEX(Begrünung!C:C,MATCH(L138,Begrünung!A:A,0)),0))))))))))</f>
        <v/>
      </c>
      <c r="N138" s="59"/>
      <c r="O138" s="59"/>
      <c r="P138" s="58" t="str">
        <f t="shared" si="10"/>
        <v/>
      </c>
      <c r="Q138" s="59"/>
      <c r="R138" s="89"/>
      <c r="S138" s="58" t="str">
        <f>IF(B138="","",IF(OR(M138="Begrünung überprüfen!",M138="Leguminosenanteil überprüfen!"),"Begrünung überprüfen!",IF(OR(R138="",Q138="",AND(R138="",Q138="")),"Bodenbearbeitung auswählen!",IF(AND(L138&lt;50,R138="Walzen/Mulchen mit Leguminosen ab 50 %"),"Leguminosenanteil oder Bodenbearbeitung überprüfen!",IF(AND(L138&gt;=50,R138="Walzen/Mulchen/Mähen"),"Leguminosenanteil oder Bodenbearbeitung überprüfen!",IF(AND(L138&gt;=50,R138="Umbruch mit Leguminosen &lt; 50 %"),"Leguminosenanteil oder Bodenbearbeitung überprüfen!",IF(AND(L138&lt;50,R138="Umbruch mit Leguminosen ab 50 %"),"Leguminosenanteil oder Bodenbearbeitung überprüfen!",IF(AND(J138&lt;50,Q138="Walzen/Mulchen mit Leguminosen ab 50 %"),"Leguminosenanteil oder Bodenbearbeitung überprüfen!",IF(AND(J138&gt;=50,Q138="Walzen/Mulchen/Mähen"),"Leguminosenanteil oder Bodenbearbeitung überprüfen!",IF(AND(J138&gt;=50,Q138="Umbruch mit Leguminosen &lt; 50 %"),"Leguminosenanteil oder Bodenbearbeitung überprüfen!",IF(AND(J138&lt;50,Q138="Umbruch mit Leguminosen ab 50 %"),"Leguminosenanteil oder Bodenbearbeitung überprüfen!",SUM(INDEX(Bodenbearbeitung!B:B,MATCH(Q138,Bodenbearbeitung!A:A,0)),INDEX(Bodenbearbeitung!B:B,MATCH(R138,Bodenbearbeitung!A:A,0))))))))))))))</f>
        <v/>
      </c>
      <c r="T138" s="109" t="str">
        <f t="shared" si="11"/>
        <v/>
      </c>
    </row>
    <row r="139" spans="1:26" x14ac:dyDescent="0.25">
      <c r="A139" s="108">
        <v>133</v>
      </c>
      <c r="B139" s="58" t="str">
        <f>IF(Flächenverzeichnis!A144="","",Flächenverzeichnis!A144)</f>
        <v/>
      </c>
      <c r="C139" s="88" t="str">
        <f>IF(B139="","",INDEX(Flächenverzeichnis!E:E,MATCH('Nmin-Methode'!B139,Flächenverzeichnis!A:A,0)))</f>
        <v/>
      </c>
      <c r="D139" s="59"/>
      <c r="E139" s="58" t="str">
        <f>IF(B139="","",IF(D139="","Zielertrag auswählen!",IF(D139="Traubenertrag:","Zielertrag auswählen!",INDEX('N-Grundbedarf'!C:C,MATCH(D139,'N-Grundbedarf'!A:A,0)))))</f>
        <v/>
      </c>
      <c r="F139" s="58" t="str">
        <f t="shared" si="8"/>
        <v/>
      </c>
      <c r="G139" s="59"/>
      <c r="H139" s="58" t="str">
        <f t="shared" si="9"/>
        <v/>
      </c>
      <c r="I139" s="59"/>
      <c r="J139" s="86"/>
      <c r="K139" s="89"/>
      <c r="L139" s="90"/>
      <c r="M139" s="88" t="str">
        <f>IF(B139="","",IF(OR(I139="",K139="",AND(I139="",K139="")),"Begrünung überprüfen!",IF(OR(J139="",L139="",AND(J139="",L139="")),"Leguminosenanteil überprüfen!",IF(AND(AND(I139="keine Begrünung",J139=0),AND(K139="keine Begrünung",L139=0)),0,IF(OR(AND(I139="",J139&gt;0),AND(K139="",L139&gt;0)),"Begrünung überprüfen!",IF(OR(AND(I139="keine Begrünung",J139&gt;0),AND(K139="keine Begrünung",L139&gt;0)),"Leguminosenanteil überprüfen!",IF(OR(AND(I139="Begrünung ohne Leguminosen",J139&gt;0),AND(K139="Begrünung ohne Leguminosen",L139&gt;0)),"Leguminosenanteil überprüfen!",IF(OR(AND(I139="Begrünung mit Leguminosen",J139&lt;=0),AND(K139="Begrünung mit Leguminosen",L139&lt;=0)),"Leguminosenanteil überprüfen!",IF(OR(I139="Begrünung ohne Leguminosen",K139="Begrünung ohne Leguminosen",I139="Begrünung mit Leguminosen",K139="Begrünung mit Leguminosen"),SUM(INDEX(Begrünung!C:C,MATCH(J139,Begrünung!A:A,0)),INDEX(Begrünung!C:C,MATCH(L139,Begrünung!A:A,0)),0))))))))))</f>
        <v/>
      </c>
      <c r="N139" s="59"/>
      <c r="O139" s="59"/>
      <c r="P139" s="58" t="str">
        <f t="shared" si="10"/>
        <v/>
      </c>
      <c r="Q139" s="59"/>
      <c r="R139" s="89"/>
      <c r="S139" s="58" t="str">
        <f>IF(B139="","",IF(OR(M139="Begrünung überprüfen!",M139="Leguminosenanteil überprüfen!"),"Begrünung überprüfen!",IF(OR(R139="",Q139="",AND(R139="",Q139="")),"Bodenbearbeitung auswählen!",IF(AND(L139&lt;50,R139="Walzen/Mulchen mit Leguminosen ab 50 %"),"Leguminosenanteil oder Bodenbearbeitung überprüfen!",IF(AND(L139&gt;=50,R139="Walzen/Mulchen/Mähen"),"Leguminosenanteil oder Bodenbearbeitung überprüfen!",IF(AND(L139&gt;=50,R139="Umbruch mit Leguminosen &lt; 50 %"),"Leguminosenanteil oder Bodenbearbeitung überprüfen!",IF(AND(L139&lt;50,R139="Umbruch mit Leguminosen ab 50 %"),"Leguminosenanteil oder Bodenbearbeitung überprüfen!",IF(AND(J139&lt;50,Q139="Walzen/Mulchen mit Leguminosen ab 50 %"),"Leguminosenanteil oder Bodenbearbeitung überprüfen!",IF(AND(J139&gt;=50,Q139="Walzen/Mulchen/Mähen"),"Leguminosenanteil oder Bodenbearbeitung überprüfen!",IF(AND(J139&gt;=50,Q139="Umbruch mit Leguminosen &lt; 50 %"),"Leguminosenanteil oder Bodenbearbeitung überprüfen!",IF(AND(J139&lt;50,Q139="Umbruch mit Leguminosen ab 50 %"),"Leguminosenanteil oder Bodenbearbeitung überprüfen!",SUM(INDEX(Bodenbearbeitung!B:B,MATCH(Q139,Bodenbearbeitung!A:A,0)),INDEX(Bodenbearbeitung!B:B,MATCH(R139,Bodenbearbeitung!A:A,0))))))))))))))</f>
        <v/>
      </c>
      <c r="T139" s="109" t="str">
        <f t="shared" si="11"/>
        <v/>
      </c>
    </row>
    <row r="140" spans="1:26" x14ac:dyDescent="0.25">
      <c r="A140" s="108">
        <v>134</v>
      </c>
      <c r="B140" s="58" t="str">
        <f>IF(Flächenverzeichnis!A145="","",Flächenverzeichnis!A145)</f>
        <v/>
      </c>
      <c r="C140" s="88" t="str">
        <f>IF(B140="","",INDEX(Flächenverzeichnis!E:E,MATCH('Nmin-Methode'!B140,Flächenverzeichnis!A:A,0)))</f>
        <v/>
      </c>
      <c r="D140" s="59"/>
      <c r="E140" s="58" t="str">
        <f>IF(B140="","",IF(D140="","Zielertrag auswählen!",IF(D140="Traubenertrag:","Zielertrag auswählen!",INDEX('N-Grundbedarf'!C:C,MATCH(D140,'N-Grundbedarf'!A:A,0)))))</f>
        <v/>
      </c>
      <c r="F140" s="58" t="str">
        <f t="shared" si="8"/>
        <v/>
      </c>
      <c r="G140" s="59"/>
      <c r="H140" s="58" t="str">
        <f t="shared" si="9"/>
        <v/>
      </c>
      <c r="I140" s="59"/>
      <c r="J140" s="86"/>
      <c r="K140" s="89"/>
      <c r="L140" s="90"/>
      <c r="M140" s="88" t="str">
        <f>IF(B140="","",IF(OR(I140="",K140="",AND(I140="",K140="")),"Begrünung überprüfen!",IF(OR(J140="",L140="",AND(J140="",L140="")),"Leguminosenanteil überprüfen!",IF(AND(AND(I140="keine Begrünung",J140=0),AND(K140="keine Begrünung",L140=0)),0,IF(OR(AND(I140="",J140&gt;0),AND(K140="",L140&gt;0)),"Begrünung überprüfen!",IF(OR(AND(I140="keine Begrünung",J140&gt;0),AND(K140="keine Begrünung",L140&gt;0)),"Leguminosenanteil überprüfen!",IF(OR(AND(I140="Begrünung ohne Leguminosen",J140&gt;0),AND(K140="Begrünung ohne Leguminosen",L140&gt;0)),"Leguminosenanteil überprüfen!",IF(OR(AND(I140="Begrünung mit Leguminosen",J140&lt;=0),AND(K140="Begrünung mit Leguminosen",L140&lt;=0)),"Leguminosenanteil überprüfen!",IF(OR(I140="Begrünung ohne Leguminosen",K140="Begrünung ohne Leguminosen",I140="Begrünung mit Leguminosen",K140="Begrünung mit Leguminosen"),SUM(INDEX(Begrünung!C:C,MATCH(J140,Begrünung!A:A,0)),INDEX(Begrünung!C:C,MATCH(L140,Begrünung!A:A,0)),0))))))))))</f>
        <v/>
      </c>
      <c r="N140" s="59"/>
      <c r="O140" s="59"/>
      <c r="P140" s="58" t="str">
        <f t="shared" si="10"/>
        <v/>
      </c>
      <c r="Q140" s="59"/>
      <c r="R140" s="89"/>
      <c r="S140" s="58" t="str">
        <f>IF(B140="","",IF(OR(M140="Begrünung überprüfen!",M140="Leguminosenanteil überprüfen!"),"Begrünung überprüfen!",IF(OR(R140="",Q140="",AND(R140="",Q140="")),"Bodenbearbeitung auswählen!",IF(AND(L140&lt;50,R140="Walzen/Mulchen mit Leguminosen ab 50 %"),"Leguminosenanteil oder Bodenbearbeitung überprüfen!",IF(AND(L140&gt;=50,R140="Walzen/Mulchen/Mähen"),"Leguminosenanteil oder Bodenbearbeitung überprüfen!",IF(AND(L140&gt;=50,R140="Umbruch mit Leguminosen &lt; 50 %"),"Leguminosenanteil oder Bodenbearbeitung überprüfen!",IF(AND(L140&lt;50,R140="Umbruch mit Leguminosen ab 50 %"),"Leguminosenanteil oder Bodenbearbeitung überprüfen!",IF(AND(J140&lt;50,Q140="Walzen/Mulchen mit Leguminosen ab 50 %"),"Leguminosenanteil oder Bodenbearbeitung überprüfen!",IF(AND(J140&gt;=50,Q140="Walzen/Mulchen/Mähen"),"Leguminosenanteil oder Bodenbearbeitung überprüfen!",IF(AND(J140&gt;=50,Q140="Umbruch mit Leguminosen &lt; 50 %"),"Leguminosenanteil oder Bodenbearbeitung überprüfen!",IF(AND(J140&lt;50,Q140="Umbruch mit Leguminosen ab 50 %"),"Leguminosenanteil oder Bodenbearbeitung überprüfen!",SUM(INDEX(Bodenbearbeitung!B:B,MATCH(Q140,Bodenbearbeitung!A:A,0)),INDEX(Bodenbearbeitung!B:B,MATCH(R140,Bodenbearbeitung!A:A,0))))))))))))))</f>
        <v/>
      </c>
      <c r="T140" s="109" t="str">
        <f t="shared" si="11"/>
        <v/>
      </c>
    </row>
    <row r="141" spans="1:26" x14ac:dyDescent="0.25">
      <c r="A141" s="108">
        <v>135</v>
      </c>
      <c r="B141" s="58" t="str">
        <f>IF(Flächenverzeichnis!A146="","",Flächenverzeichnis!A146)</f>
        <v/>
      </c>
      <c r="C141" s="88" t="str">
        <f>IF(B141="","",INDEX(Flächenverzeichnis!E:E,MATCH('Nmin-Methode'!B141,Flächenverzeichnis!A:A,0)))</f>
        <v/>
      </c>
      <c r="D141" s="59"/>
      <c r="E141" s="58" t="str">
        <f>IF(B141="","",IF(D141="","Zielertrag auswählen!",IF(D141="Traubenertrag:","Zielertrag auswählen!",INDEX('N-Grundbedarf'!C:C,MATCH(D141,'N-Grundbedarf'!A:A,0)))))</f>
        <v/>
      </c>
      <c r="F141" s="58" t="str">
        <f t="shared" si="8"/>
        <v/>
      </c>
      <c r="G141" s="59"/>
      <c r="H141" s="58" t="str">
        <f t="shared" si="9"/>
        <v/>
      </c>
      <c r="I141" s="59"/>
      <c r="J141" s="86"/>
      <c r="K141" s="89"/>
      <c r="L141" s="90"/>
      <c r="M141" s="88" t="str">
        <f>IF(B141="","",IF(OR(I141="",K141="",AND(I141="",K141="")),"Begrünung überprüfen!",IF(OR(J141="",L141="",AND(J141="",L141="")),"Leguminosenanteil überprüfen!",IF(AND(AND(I141="keine Begrünung",J141=0),AND(K141="keine Begrünung",L141=0)),0,IF(OR(AND(I141="",J141&gt;0),AND(K141="",L141&gt;0)),"Begrünung überprüfen!",IF(OR(AND(I141="keine Begrünung",J141&gt;0),AND(K141="keine Begrünung",L141&gt;0)),"Leguminosenanteil überprüfen!",IF(OR(AND(I141="Begrünung ohne Leguminosen",J141&gt;0),AND(K141="Begrünung ohne Leguminosen",L141&gt;0)),"Leguminosenanteil überprüfen!",IF(OR(AND(I141="Begrünung mit Leguminosen",J141&lt;=0),AND(K141="Begrünung mit Leguminosen",L141&lt;=0)),"Leguminosenanteil überprüfen!",IF(OR(I141="Begrünung ohne Leguminosen",K141="Begrünung ohne Leguminosen",I141="Begrünung mit Leguminosen",K141="Begrünung mit Leguminosen"),SUM(INDEX(Begrünung!C:C,MATCH(J141,Begrünung!A:A,0)),INDEX(Begrünung!C:C,MATCH(L141,Begrünung!A:A,0)),0))))))))))</f>
        <v/>
      </c>
      <c r="N141" s="59"/>
      <c r="O141" s="59"/>
      <c r="P141" s="58" t="str">
        <f t="shared" si="10"/>
        <v/>
      </c>
      <c r="Q141" s="59"/>
      <c r="R141" s="89"/>
      <c r="S141" s="58" t="str">
        <f>IF(B141="","",IF(OR(M141="Begrünung überprüfen!",M141="Leguminosenanteil überprüfen!"),"Begrünung überprüfen!",IF(OR(R141="",Q141="",AND(R141="",Q141="")),"Bodenbearbeitung auswählen!",IF(AND(L141&lt;50,R141="Walzen/Mulchen mit Leguminosen ab 50 %"),"Leguminosenanteil oder Bodenbearbeitung überprüfen!",IF(AND(L141&gt;=50,R141="Walzen/Mulchen/Mähen"),"Leguminosenanteil oder Bodenbearbeitung überprüfen!",IF(AND(L141&gt;=50,R141="Umbruch mit Leguminosen &lt; 50 %"),"Leguminosenanteil oder Bodenbearbeitung überprüfen!",IF(AND(L141&lt;50,R141="Umbruch mit Leguminosen ab 50 %"),"Leguminosenanteil oder Bodenbearbeitung überprüfen!",IF(AND(J141&lt;50,Q141="Walzen/Mulchen mit Leguminosen ab 50 %"),"Leguminosenanteil oder Bodenbearbeitung überprüfen!",IF(AND(J141&gt;=50,Q141="Walzen/Mulchen/Mähen"),"Leguminosenanteil oder Bodenbearbeitung überprüfen!",IF(AND(J141&gt;=50,Q141="Umbruch mit Leguminosen &lt; 50 %"),"Leguminosenanteil oder Bodenbearbeitung überprüfen!",IF(AND(J141&lt;50,Q141="Umbruch mit Leguminosen ab 50 %"),"Leguminosenanteil oder Bodenbearbeitung überprüfen!",SUM(INDEX(Bodenbearbeitung!B:B,MATCH(Q141,Bodenbearbeitung!A:A,0)),INDEX(Bodenbearbeitung!B:B,MATCH(R141,Bodenbearbeitung!A:A,0))))))))))))))</f>
        <v/>
      </c>
      <c r="T141" s="109" t="str">
        <f t="shared" si="11"/>
        <v/>
      </c>
    </row>
    <row r="142" spans="1:26" x14ac:dyDescent="0.25">
      <c r="A142" s="108">
        <v>136</v>
      </c>
      <c r="B142" s="58" t="str">
        <f>IF(Flächenverzeichnis!A147="","",Flächenverzeichnis!A147)</f>
        <v/>
      </c>
      <c r="C142" s="88" t="str">
        <f>IF(B142="","",INDEX(Flächenverzeichnis!E:E,MATCH('Nmin-Methode'!B142,Flächenverzeichnis!A:A,0)))</f>
        <v/>
      </c>
      <c r="D142" s="59"/>
      <c r="E142" s="58" t="str">
        <f>IF(B142="","",IF(D142="","Zielertrag auswählen!",IF(D142="Traubenertrag:","Zielertrag auswählen!",INDEX('N-Grundbedarf'!C:C,MATCH(D142,'N-Grundbedarf'!A:A,0)))))</f>
        <v/>
      </c>
      <c r="F142" s="58" t="str">
        <f t="shared" si="8"/>
        <v/>
      </c>
      <c r="G142" s="59"/>
      <c r="H142" s="58" t="str">
        <f t="shared" si="9"/>
        <v/>
      </c>
      <c r="I142" s="59"/>
      <c r="J142" s="86"/>
      <c r="K142" s="89"/>
      <c r="L142" s="90"/>
      <c r="M142" s="88" t="str">
        <f>IF(B142="","",IF(OR(I142="",K142="",AND(I142="",K142="")),"Begrünung überprüfen!",IF(OR(J142="",L142="",AND(J142="",L142="")),"Leguminosenanteil überprüfen!",IF(AND(AND(I142="keine Begrünung",J142=0),AND(K142="keine Begrünung",L142=0)),0,IF(OR(AND(I142="",J142&gt;0),AND(K142="",L142&gt;0)),"Begrünung überprüfen!",IF(OR(AND(I142="keine Begrünung",J142&gt;0),AND(K142="keine Begrünung",L142&gt;0)),"Leguminosenanteil überprüfen!",IF(OR(AND(I142="Begrünung ohne Leguminosen",J142&gt;0),AND(K142="Begrünung ohne Leguminosen",L142&gt;0)),"Leguminosenanteil überprüfen!",IF(OR(AND(I142="Begrünung mit Leguminosen",J142&lt;=0),AND(K142="Begrünung mit Leguminosen",L142&lt;=0)),"Leguminosenanteil überprüfen!",IF(OR(I142="Begrünung ohne Leguminosen",K142="Begrünung ohne Leguminosen",I142="Begrünung mit Leguminosen",K142="Begrünung mit Leguminosen"),SUM(INDEX(Begrünung!C:C,MATCH(J142,Begrünung!A:A,0)),INDEX(Begrünung!C:C,MATCH(L142,Begrünung!A:A,0)),0))))))))))</f>
        <v/>
      </c>
      <c r="N142" s="59"/>
      <c r="O142" s="59"/>
      <c r="P142" s="58" t="str">
        <f t="shared" si="10"/>
        <v/>
      </c>
      <c r="Q142" s="59"/>
      <c r="R142" s="89"/>
      <c r="S142" s="58" t="str">
        <f>IF(B142="","",IF(OR(M142="Begrünung überprüfen!",M142="Leguminosenanteil überprüfen!"),"Begrünung überprüfen!",IF(OR(R142="",Q142="",AND(R142="",Q142="")),"Bodenbearbeitung auswählen!",IF(AND(L142&lt;50,R142="Walzen/Mulchen mit Leguminosen ab 50 %"),"Leguminosenanteil oder Bodenbearbeitung überprüfen!",IF(AND(L142&gt;=50,R142="Walzen/Mulchen/Mähen"),"Leguminosenanteil oder Bodenbearbeitung überprüfen!",IF(AND(L142&gt;=50,R142="Umbruch mit Leguminosen &lt; 50 %"),"Leguminosenanteil oder Bodenbearbeitung überprüfen!",IF(AND(L142&lt;50,R142="Umbruch mit Leguminosen ab 50 %"),"Leguminosenanteil oder Bodenbearbeitung überprüfen!",IF(AND(J142&lt;50,Q142="Walzen/Mulchen mit Leguminosen ab 50 %"),"Leguminosenanteil oder Bodenbearbeitung überprüfen!",IF(AND(J142&gt;=50,Q142="Walzen/Mulchen/Mähen"),"Leguminosenanteil oder Bodenbearbeitung überprüfen!",IF(AND(J142&gt;=50,Q142="Umbruch mit Leguminosen &lt; 50 %"),"Leguminosenanteil oder Bodenbearbeitung überprüfen!",IF(AND(J142&lt;50,Q142="Umbruch mit Leguminosen ab 50 %"),"Leguminosenanteil oder Bodenbearbeitung überprüfen!",SUM(INDEX(Bodenbearbeitung!B:B,MATCH(Q142,Bodenbearbeitung!A:A,0)),INDEX(Bodenbearbeitung!B:B,MATCH(R142,Bodenbearbeitung!A:A,0))))))))))))))</f>
        <v/>
      </c>
      <c r="T142" s="109" t="str">
        <f t="shared" si="11"/>
        <v/>
      </c>
    </row>
    <row r="143" spans="1:26" x14ac:dyDescent="0.25">
      <c r="A143" s="108">
        <v>137</v>
      </c>
      <c r="B143" s="58" t="str">
        <f>IF(Flächenverzeichnis!A148="","",Flächenverzeichnis!A148)</f>
        <v/>
      </c>
      <c r="C143" s="88" t="str">
        <f>IF(B143="","",INDEX(Flächenverzeichnis!E:E,MATCH('Nmin-Methode'!B143,Flächenverzeichnis!A:A,0)))</f>
        <v/>
      </c>
      <c r="D143" s="59"/>
      <c r="E143" s="58" t="str">
        <f>IF(B143="","",IF(D143="","Zielertrag auswählen!",IF(D143="Traubenertrag:","Zielertrag auswählen!",INDEX('N-Grundbedarf'!C:C,MATCH(D143,'N-Grundbedarf'!A:A,0)))))</f>
        <v/>
      </c>
      <c r="F143" s="58" t="str">
        <f t="shared" si="8"/>
        <v/>
      </c>
      <c r="G143" s="59"/>
      <c r="H143" s="58" t="str">
        <f t="shared" si="9"/>
        <v/>
      </c>
      <c r="I143" s="59"/>
      <c r="J143" s="86"/>
      <c r="K143" s="89"/>
      <c r="L143" s="90"/>
      <c r="M143" s="88" t="str">
        <f>IF(B143="","",IF(OR(I143="",K143="",AND(I143="",K143="")),"Begrünung überprüfen!",IF(OR(J143="",L143="",AND(J143="",L143="")),"Leguminosenanteil überprüfen!",IF(AND(AND(I143="keine Begrünung",J143=0),AND(K143="keine Begrünung",L143=0)),0,IF(OR(AND(I143="",J143&gt;0),AND(K143="",L143&gt;0)),"Begrünung überprüfen!",IF(OR(AND(I143="keine Begrünung",J143&gt;0),AND(K143="keine Begrünung",L143&gt;0)),"Leguminosenanteil überprüfen!",IF(OR(AND(I143="Begrünung ohne Leguminosen",J143&gt;0),AND(K143="Begrünung ohne Leguminosen",L143&gt;0)),"Leguminosenanteil überprüfen!",IF(OR(AND(I143="Begrünung mit Leguminosen",J143&lt;=0),AND(K143="Begrünung mit Leguminosen",L143&lt;=0)),"Leguminosenanteil überprüfen!",IF(OR(I143="Begrünung ohne Leguminosen",K143="Begrünung ohne Leguminosen",I143="Begrünung mit Leguminosen",K143="Begrünung mit Leguminosen"),SUM(INDEX(Begrünung!C:C,MATCH(J143,Begrünung!A:A,0)),INDEX(Begrünung!C:C,MATCH(L143,Begrünung!A:A,0)),0))))))))))</f>
        <v/>
      </c>
      <c r="N143" s="59"/>
      <c r="O143" s="59"/>
      <c r="P143" s="58" t="str">
        <f t="shared" si="10"/>
        <v/>
      </c>
      <c r="Q143" s="59"/>
      <c r="R143" s="89"/>
      <c r="S143" s="58" t="str">
        <f>IF(B143="","",IF(OR(M143="Begrünung überprüfen!",M143="Leguminosenanteil überprüfen!"),"Begrünung überprüfen!",IF(OR(R143="",Q143="",AND(R143="",Q143="")),"Bodenbearbeitung auswählen!",IF(AND(L143&lt;50,R143="Walzen/Mulchen mit Leguminosen ab 50 %"),"Leguminosenanteil oder Bodenbearbeitung überprüfen!",IF(AND(L143&gt;=50,R143="Walzen/Mulchen/Mähen"),"Leguminosenanteil oder Bodenbearbeitung überprüfen!",IF(AND(L143&gt;=50,R143="Umbruch mit Leguminosen &lt; 50 %"),"Leguminosenanteil oder Bodenbearbeitung überprüfen!",IF(AND(L143&lt;50,R143="Umbruch mit Leguminosen ab 50 %"),"Leguminosenanteil oder Bodenbearbeitung überprüfen!",IF(AND(J143&lt;50,Q143="Walzen/Mulchen mit Leguminosen ab 50 %"),"Leguminosenanteil oder Bodenbearbeitung überprüfen!",IF(AND(J143&gt;=50,Q143="Walzen/Mulchen/Mähen"),"Leguminosenanteil oder Bodenbearbeitung überprüfen!",IF(AND(J143&gt;=50,Q143="Umbruch mit Leguminosen &lt; 50 %"),"Leguminosenanteil oder Bodenbearbeitung überprüfen!",IF(AND(J143&lt;50,Q143="Umbruch mit Leguminosen ab 50 %"),"Leguminosenanteil oder Bodenbearbeitung überprüfen!",SUM(INDEX(Bodenbearbeitung!B:B,MATCH(Q143,Bodenbearbeitung!A:A,0)),INDEX(Bodenbearbeitung!B:B,MATCH(R143,Bodenbearbeitung!A:A,0))))))))))))))</f>
        <v/>
      </c>
      <c r="T143" s="109" t="str">
        <f t="shared" si="11"/>
        <v/>
      </c>
    </row>
    <row r="144" spans="1:26" x14ac:dyDescent="0.25">
      <c r="A144" s="108">
        <v>138</v>
      </c>
      <c r="B144" s="58" t="str">
        <f>IF(Flächenverzeichnis!A149="","",Flächenverzeichnis!A149)</f>
        <v/>
      </c>
      <c r="C144" s="88" t="str">
        <f>IF(B144="","",INDEX(Flächenverzeichnis!E:E,MATCH('Nmin-Methode'!B144,Flächenverzeichnis!A:A,0)))</f>
        <v/>
      </c>
      <c r="D144" s="59"/>
      <c r="E144" s="58" t="str">
        <f>IF(B144="","",IF(D144="","Zielertrag auswählen!",IF(D144="Traubenertrag:","Zielertrag auswählen!",INDEX('N-Grundbedarf'!C:C,MATCH(D144,'N-Grundbedarf'!A:A,0)))))</f>
        <v/>
      </c>
      <c r="F144" s="58" t="str">
        <f t="shared" si="8"/>
        <v/>
      </c>
      <c r="G144" s="59"/>
      <c r="H144" s="58" t="str">
        <f t="shared" si="9"/>
        <v/>
      </c>
      <c r="I144" s="59"/>
      <c r="J144" s="86"/>
      <c r="K144" s="89"/>
      <c r="L144" s="90"/>
      <c r="M144" s="88" t="str">
        <f>IF(B144="","",IF(OR(I144="",K144="",AND(I144="",K144="")),"Begrünung überprüfen!",IF(OR(J144="",L144="",AND(J144="",L144="")),"Leguminosenanteil überprüfen!",IF(AND(AND(I144="keine Begrünung",J144=0),AND(K144="keine Begrünung",L144=0)),0,IF(OR(AND(I144="",J144&gt;0),AND(K144="",L144&gt;0)),"Begrünung überprüfen!",IF(OR(AND(I144="keine Begrünung",J144&gt;0),AND(K144="keine Begrünung",L144&gt;0)),"Leguminosenanteil überprüfen!",IF(OR(AND(I144="Begrünung ohne Leguminosen",J144&gt;0),AND(K144="Begrünung ohne Leguminosen",L144&gt;0)),"Leguminosenanteil überprüfen!",IF(OR(AND(I144="Begrünung mit Leguminosen",J144&lt;=0),AND(K144="Begrünung mit Leguminosen",L144&lt;=0)),"Leguminosenanteil überprüfen!",IF(OR(I144="Begrünung ohne Leguminosen",K144="Begrünung ohne Leguminosen",I144="Begrünung mit Leguminosen",K144="Begrünung mit Leguminosen"),SUM(INDEX(Begrünung!C:C,MATCH(J144,Begrünung!A:A,0)),INDEX(Begrünung!C:C,MATCH(L144,Begrünung!A:A,0)),0))))))))))</f>
        <v/>
      </c>
      <c r="N144" s="59"/>
      <c r="O144" s="59"/>
      <c r="P144" s="58" t="str">
        <f t="shared" si="10"/>
        <v/>
      </c>
      <c r="Q144" s="59"/>
      <c r="R144" s="89"/>
      <c r="S144" s="58" t="str">
        <f>IF(B144="","",IF(OR(M144="Begrünung überprüfen!",M144="Leguminosenanteil überprüfen!"),"Begrünung überprüfen!",IF(OR(R144="",Q144="",AND(R144="",Q144="")),"Bodenbearbeitung auswählen!",IF(AND(L144&lt;50,R144="Walzen/Mulchen mit Leguminosen ab 50 %"),"Leguminosenanteil oder Bodenbearbeitung überprüfen!",IF(AND(L144&gt;=50,R144="Walzen/Mulchen/Mähen"),"Leguminosenanteil oder Bodenbearbeitung überprüfen!",IF(AND(L144&gt;=50,R144="Umbruch mit Leguminosen &lt; 50 %"),"Leguminosenanteil oder Bodenbearbeitung überprüfen!",IF(AND(L144&lt;50,R144="Umbruch mit Leguminosen ab 50 %"),"Leguminosenanteil oder Bodenbearbeitung überprüfen!",IF(AND(J144&lt;50,Q144="Walzen/Mulchen mit Leguminosen ab 50 %"),"Leguminosenanteil oder Bodenbearbeitung überprüfen!",IF(AND(J144&gt;=50,Q144="Walzen/Mulchen/Mähen"),"Leguminosenanteil oder Bodenbearbeitung überprüfen!",IF(AND(J144&gt;=50,Q144="Umbruch mit Leguminosen &lt; 50 %"),"Leguminosenanteil oder Bodenbearbeitung überprüfen!",IF(AND(J144&lt;50,Q144="Umbruch mit Leguminosen ab 50 %"),"Leguminosenanteil oder Bodenbearbeitung überprüfen!",SUM(INDEX(Bodenbearbeitung!B:B,MATCH(Q144,Bodenbearbeitung!A:A,0)),INDEX(Bodenbearbeitung!B:B,MATCH(R144,Bodenbearbeitung!A:A,0))))))))))))))</f>
        <v/>
      </c>
      <c r="T144" s="109" t="str">
        <f t="shared" si="11"/>
        <v/>
      </c>
    </row>
    <row r="145" spans="1:20" x14ac:dyDescent="0.25">
      <c r="A145" s="108">
        <v>139</v>
      </c>
      <c r="B145" s="58" t="str">
        <f>IF(Flächenverzeichnis!A150="","",Flächenverzeichnis!A150)</f>
        <v/>
      </c>
      <c r="C145" s="88" t="str">
        <f>IF(B145="","",INDEX(Flächenverzeichnis!E:E,MATCH('Nmin-Methode'!B145,Flächenverzeichnis!A:A,0)))</f>
        <v/>
      </c>
      <c r="D145" s="59"/>
      <c r="E145" s="58" t="str">
        <f>IF(B145="","",IF(D145="","Zielertrag auswählen!",IF(D145="Traubenertrag:","Zielertrag auswählen!",INDEX('N-Grundbedarf'!C:C,MATCH(D145,'N-Grundbedarf'!A:A,0)))))</f>
        <v/>
      </c>
      <c r="F145" s="58" t="str">
        <f t="shared" si="8"/>
        <v/>
      </c>
      <c r="G145" s="59"/>
      <c r="H145" s="58" t="str">
        <f t="shared" si="9"/>
        <v/>
      </c>
      <c r="I145" s="59"/>
      <c r="J145" s="86"/>
      <c r="K145" s="89"/>
      <c r="L145" s="90"/>
      <c r="M145" s="88" t="str">
        <f>IF(B145="","",IF(OR(I145="",K145="",AND(I145="",K145="")),"Begrünung überprüfen!",IF(OR(J145="",L145="",AND(J145="",L145="")),"Leguminosenanteil überprüfen!",IF(AND(AND(I145="keine Begrünung",J145=0),AND(K145="keine Begrünung",L145=0)),0,IF(OR(AND(I145="",J145&gt;0),AND(K145="",L145&gt;0)),"Begrünung überprüfen!",IF(OR(AND(I145="keine Begrünung",J145&gt;0),AND(K145="keine Begrünung",L145&gt;0)),"Leguminosenanteil überprüfen!",IF(OR(AND(I145="Begrünung ohne Leguminosen",J145&gt;0),AND(K145="Begrünung ohne Leguminosen",L145&gt;0)),"Leguminosenanteil überprüfen!",IF(OR(AND(I145="Begrünung mit Leguminosen",J145&lt;=0),AND(K145="Begrünung mit Leguminosen",L145&lt;=0)),"Leguminosenanteil überprüfen!",IF(OR(I145="Begrünung ohne Leguminosen",K145="Begrünung ohne Leguminosen",I145="Begrünung mit Leguminosen",K145="Begrünung mit Leguminosen"),SUM(INDEX(Begrünung!C:C,MATCH(J145,Begrünung!A:A,0)),INDEX(Begrünung!C:C,MATCH(L145,Begrünung!A:A,0)),0))))))))))</f>
        <v/>
      </c>
      <c r="N145" s="59"/>
      <c r="O145" s="59"/>
      <c r="P145" s="58" t="str">
        <f t="shared" si="10"/>
        <v/>
      </c>
      <c r="Q145" s="59"/>
      <c r="R145" s="89"/>
      <c r="S145" s="58" t="str">
        <f>IF(B145="","",IF(OR(M145="Begrünung überprüfen!",M145="Leguminosenanteil überprüfen!"),"Begrünung überprüfen!",IF(OR(R145="",Q145="",AND(R145="",Q145="")),"Bodenbearbeitung auswählen!",IF(AND(L145&lt;50,R145="Walzen/Mulchen mit Leguminosen ab 50 %"),"Leguminosenanteil oder Bodenbearbeitung überprüfen!",IF(AND(L145&gt;=50,R145="Walzen/Mulchen/Mähen"),"Leguminosenanteil oder Bodenbearbeitung überprüfen!",IF(AND(L145&gt;=50,R145="Umbruch mit Leguminosen &lt; 50 %"),"Leguminosenanteil oder Bodenbearbeitung überprüfen!",IF(AND(L145&lt;50,R145="Umbruch mit Leguminosen ab 50 %"),"Leguminosenanteil oder Bodenbearbeitung überprüfen!",IF(AND(J145&lt;50,Q145="Walzen/Mulchen mit Leguminosen ab 50 %"),"Leguminosenanteil oder Bodenbearbeitung überprüfen!",IF(AND(J145&gt;=50,Q145="Walzen/Mulchen/Mähen"),"Leguminosenanteil oder Bodenbearbeitung überprüfen!",IF(AND(J145&gt;=50,Q145="Umbruch mit Leguminosen &lt; 50 %"),"Leguminosenanteil oder Bodenbearbeitung überprüfen!",IF(AND(J145&lt;50,Q145="Umbruch mit Leguminosen ab 50 %"),"Leguminosenanteil oder Bodenbearbeitung überprüfen!",SUM(INDEX(Bodenbearbeitung!B:B,MATCH(Q145,Bodenbearbeitung!A:A,0)),INDEX(Bodenbearbeitung!B:B,MATCH(R145,Bodenbearbeitung!A:A,0))))))))))))))</f>
        <v/>
      </c>
      <c r="T145" s="109" t="str">
        <f t="shared" si="11"/>
        <v/>
      </c>
    </row>
    <row r="146" spans="1:20" x14ac:dyDescent="0.25">
      <c r="A146" s="108">
        <v>140</v>
      </c>
      <c r="B146" s="58" t="str">
        <f>IF(Flächenverzeichnis!A151="","",Flächenverzeichnis!A151)</f>
        <v/>
      </c>
      <c r="C146" s="88" t="str">
        <f>IF(B146="","",INDEX(Flächenverzeichnis!E:E,MATCH('Nmin-Methode'!B146,Flächenverzeichnis!A:A,0)))</f>
        <v/>
      </c>
      <c r="D146" s="59"/>
      <c r="E146" s="58" t="str">
        <f>IF(B146="","",IF(D146="","Zielertrag auswählen!",IF(D146="Traubenertrag:","Zielertrag auswählen!",INDEX('N-Grundbedarf'!C:C,MATCH(D146,'N-Grundbedarf'!A:A,0)))))</f>
        <v/>
      </c>
      <c r="F146" s="58" t="str">
        <f t="shared" si="8"/>
        <v/>
      </c>
      <c r="G146" s="59"/>
      <c r="H146" s="58" t="str">
        <f t="shared" si="9"/>
        <v/>
      </c>
      <c r="I146" s="59"/>
      <c r="J146" s="86"/>
      <c r="K146" s="89"/>
      <c r="L146" s="90"/>
      <c r="M146" s="88" t="str">
        <f>IF(B146="","",IF(OR(I146="",K146="",AND(I146="",K146="")),"Begrünung überprüfen!",IF(OR(J146="",L146="",AND(J146="",L146="")),"Leguminosenanteil überprüfen!",IF(AND(AND(I146="keine Begrünung",J146=0),AND(K146="keine Begrünung",L146=0)),0,IF(OR(AND(I146="",J146&gt;0),AND(K146="",L146&gt;0)),"Begrünung überprüfen!",IF(OR(AND(I146="keine Begrünung",J146&gt;0),AND(K146="keine Begrünung",L146&gt;0)),"Leguminosenanteil überprüfen!",IF(OR(AND(I146="Begrünung ohne Leguminosen",J146&gt;0),AND(K146="Begrünung ohne Leguminosen",L146&gt;0)),"Leguminosenanteil überprüfen!",IF(OR(AND(I146="Begrünung mit Leguminosen",J146&lt;=0),AND(K146="Begrünung mit Leguminosen",L146&lt;=0)),"Leguminosenanteil überprüfen!",IF(OR(I146="Begrünung ohne Leguminosen",K146="Begrünung ohne Leguminosen",I146="Begrünung mit Leguminosen",K146="Begrünung mit Leguminosen"),SUM(INDEX(Begrünung!C:C,MATCH(J146,Begrünung!A:A,0)),INDEX(Begrünung!C:C,MATCH(L146,Begrünung!A:A,0)),0))))))))))</f>
        <v/>
      </c>
      <c r="N146" s="59"/>
      <c r="O146" s="59"/>
      <c r="P146" s="58" t="str">
        <f t="shared" si="10"/>
        <v/>
      </c>
      <c r="Q146" s="59"/>
      <c r="R146" s="89"/>
      <c r="S146" s="58" t="str">
        <f>IF(B146="","",IF(OR(M146="Begrünung überprüfen!",M146="Leguminosenanteil überprüfen!"),"Begrünung überprüfen!",IF(OR(R146="",Q146="",AND(R146="",Q146="")),"Bodenbearbeitung auswählen!",IF(AND(L146&lt;50,R146="Walzen/Mulchen mit Leguminosen ab 50 %"),"Leguminosenanteil oder Bodenbearbeitung überprüfen!",IF(AND(L146&gt;=50,R146="Walzen/Mulchen/Mähen"),"Leguminosenanteil oder Bodenbearbeitung überprüfen!",IF(AND(L146&gt;=50,R146="Umbruch mit Leguminosen &lt; 50 %"),"Leguminosenanteil oder Bodenbearbeitung überprüfen!",IF(AND(L146&lt;50,R146="Umbruch mit Leguminosen ab 50 %"),"Leguminosenanteil oder Bodenbearbeitung überprüfen!",IF(AND(J146&lt;50,Q146="Walzen/Mulchen mit Leguminosen ab 50 %"),"Leguminosenanteil oder Bodenbearbeitung überprüfen!",IF(AND(J146&gt;=50,Q146="Walzen/Mulchen/Mähen"),"Leguminosenanteil oder Bodenbearbeitung überprüfen!",IF(AND(J146&gt;=50,Q146="Umbruch mit Leguminosen &lt; 50 %"),"Leguminosenanteil oder Bodenbearbeitung überprüfen!",IF(AND(J146&lt;50,Q146="Umbruch mit Leguminosen ab 50 %"),"Leguminosenanteil oder Bodenbearbeitung überprüfen!",SUM(INDEX(Bodenbearbeitung!B:B,MATCH(Q146,Bodenbearbeitung!A:A,0)),INDEX(Bodenbearbeitung!B:B,MATCH(R146,Bodenbearbeitung!A:A,0))))))))))))))</f>
        <v/>
      </c>
      <c r="T146" s="109" t="str">
        <f t="shared" si="11"/>
        <v/>
      </c>
    </row>
    <row r="147" spans="1:20" x14ac:dyDescent="0.25">
      <c r="A147" s="108">
        <v>141</v>
      </c>
      <c r="B147" s="58" t="str">
        <f>IF(Flächenverzeichnis!A152="","",Flächenverzeichnis!A152)</f>
        <v/>
      </c>
      <c r="C147" s="88" t="str">
        <f>IF(B147="","",INDEX(Flächenverzeichnis!E:E,MATCH('Nmin-Methode'!B147,Flächenverzeichnis!A:A,0)))</f>
        <v/>
      </c>
      <c r="D147" s="59"/>
      <c r="E147" s="58" t="str">
        <f>IF(B147="","",IF(D147="","Zielertrag auswählen!",IF(D147="Traubenertrag:","Zielertrag auswählen!",INDEX('N-Grundbedarf'!C:C,MATCH(D147,'N-Grundbedarf'!A:A,0)))))</f>
        <v/>
      </c>
      <c r="F147" s="58" t="str">
        <f t="shared" si="8"/>
        <v/>
      </c>
      <c r="G147" s="59"/>
      <c r="H147" s="58" t="str">
        <f t="shared" si="9"/>
        <v/>
      </c>
      <c r="I147" s="59"/>
      <c r="J147" s="86"/>
      <c r="K147" s="89"/>
      <c r="L147" s="90"/>
      <c r="M147" s="88" t="str">
        <f>IF(B147="","",IF(OR(I147="",K147="",AND(I147="",K147="")),"Begrünung überprüfen!",IF(OR(J147="",L147="",AND(J147="",L147="")),"Leguminosenanteil überprüfen!",IF(AND(AND(I147="keine Begrünung",J147=0),AND(K147="keine Begrünung",L147=0)),0,IF(OR(AND(I147="",J147&gt;0),AND(K147="",L147&gt;0)),"Begrünung überprüfen!",IF(OR(AND(I147="keine Begrünung",J147&gt;0),AND(K147="keine Begrünung",L147&gt;0)),"Leguminosenanteil überprüfen!",IF(OR(AND(I147="Begrünung ohne Leguminosen",J147&gt;0),AND(K147="Begrünung ohne Leguminosen",L147&gt;0)),"Leguminosenanteil überprüfen!",IF(OR(AND(I147="Begrünung mit Leguminosen",J147&lt;=0),AND(K147="Begrünung mit Leguminosen",L147&lt;=0)),"Leguminosenanteil überprüfen!",IF(OR(I147="Begrünung ohne Leguminosen",K147="Begrünung ohne Leguminosen",I147="Begrünung mit Leguminosen",K147="Begrünung mit Leguminosen"),SUM(INDEX(Begrünung!C:C,MATCH(J147,Begrünung!A:A,0)),INDEX(Begrünung!C:C,MATCH(L147,Begrünung!A:A,0)),0))))))))))</f>
        <v/>
      </c>
      <c r="N147" s="59"/>
      <c r="O147" s="59"/>
      <c r="P147" s="58" t="str">
        <f t="shared" si="10"/>
        <v/>
      </c>
      <c r="Q147" s="59"/>
      <c r="R147" s="89"/>
      <c r="S147" s="58" t="str">
        <f>IF(B147="","",IF(OR(M147="Begrünung überprüfen!",M147="Leguminosenanteil überprüfen!"),"Begrünung überprüfen!",IF(OR(R147="",Q147="",AND(R147="",Q147="")),"Bodenbearbeitung auswählen!",IF(AND(L147&lt;50,R147="Walzen/Mulchen mit Leguminosen ab 50 %"),"Leguminosenanteil oder Bodenbearbeitung überprüfen!",IF(AND(L147&gt;=50,R147="Walzen/Mulchen/Mähen"),"Leguminosenanteil oder Bodenbearbeitung überprüfen!",IF(AND(L147&gt;=50,R147="Umbruch mit Leguminosen &lt; 50 %"),"Leguminosenanteil oder Bodenbearbeitung überprüfen!",IF(AND(L147&lt;50,R147="Umbruch mit Leguminosen ab 50 %"),"Leguminosenanteil oder Bodenbearbeitung überprüfen!",IF(AND(J147&lt;50,Q147="Walzen/Mulchen mit Leguminosen ab 50 %"),"Leguminosenanteil oder Bodenbearbeitung überprüfen!",IF(AND(J147&gt;=50,Q147="Walzen/Mulchen/Mähen"),"Leguminosenanteil oder Bodenbearbeitung überprüfen!",IF(AND(J147&gt;=50,Q147="Umbruch mit Leguminosen &lt; 50 %"),"Leguminosenanteil oder Bodenbearbeitung überprüfen!",IF(AND(J147&lt;50,Q147="Umbruch mit Leguminosen ab 50 %"),"Leguminosenanteil oder Bodenbearbeitung überprüfen!",SUM(INDEX(Bodenbearbeitung!B:B,MATCH(Q147,Bodenbearbeitung!A:A,0)),INDEX(Bodenbearbeitung!B:B,MATCH(R147,Bodenbearbeitung!A:A,0))))))))))))))</f>
        <v/>
      </c>
      <c r="T147" s="109" t="str">
        <f t="shared" si="11"/>
        <v/>
      </c>
    </row>
    <row r="148" spans="1:20" x14ac:dyDescent="0.25">
      <c r="A148" s="108">
        <v>142</v>
      </c>
      <c r="B148" s="58" t="str">
        <f>IF(Flächenverzeichnis!A153="","",Flächenverzeichnis!A153)</f>
        <v/>
      </c>
      <c r="C148" s="88" t="str">
        <f>IF(B148="","",INDEX(Flächenverzeichnis!E:E,MATCH('Nmin-Methode'!B148,Flächenverzeichnis!A:A,0)))</f>
        <v/>
      </c>
      <c r="D148" s="59"/>
      <c r="E148" s="58" t="str">
        <f>IF(B148="","",IF(D148="","Zielertrag auswählen!",IF(D148="Traubenertrag:","Zielertrag auswählen!",INDEX('N-Grundbedarf'!C:C,MATCH(D148,'N-Grundbedarf'!A:A,0)))))</f>
        <v/>
      </c>
      <c r="F148" s="58" t="str">
        <f t="shared" si="8"/>
        <v/>
      </c>
      <c r="G148" s="59"/>
      <c r="H148" s="58" t="str">
        <f t="shared" si="9"/>
        <v/>
      </c>
      <c r="I148" s="59"/>
      <c r="J148" s="86"/>
      <c r="K148" s="89"/>
      <c r="L148" s="90"/>
      <c r="M148" s="88" t="str">
        <f>IF(B148="","",IF(OR(I148="",K148="",AND(I148="",K148="")),"Begrünung überprüfen!",IF(OR(J148="",L148="",AND(J148="",L148="")),"Leguminosenanteil überprüfen!",IF(AND(AND(I148="keine Begrünung",J148=0),AND(K148="keine Begrünung",L148=0)),0,IF(OR(AND(I148="",J148&gt;0),AND(K148="",L148&gt;0)),"Begrünung überprüfen!",IF(OR(AND(I148="keine Begrünung",J148&gt;0),AND(K148="keine Begrünung",L148&gt;0)),"Leguminosenanteil überprüfen!",IF(OR(AND(I148="Begrünung ohne Leguminosen",J148&gt;0),AND(K148="Begrünung ohne Leguminosen",L148&gt;0)),"Leguminosenanteil überprüfen!",IF(OR(AND(I148="Begrünung mit Leguminosen",J148&lt;=0),AND(K148="Begrünung mit Leguminosen",L148&lt;=0)),"Leguminosenanteil überprüfen!",IF(OR(I148="Begrünung ohne Leguminosen",K148="Begrünung ohne Leguminosen",I148="Begrünung mit Leguminosen",K148="Begrünung mit Leguminosen"),SUM(INDEX(Begrünung!C:C,MATCH(J148,Begrünung!A:A,0)),INDEX(Begrünung!C:C,MATCH(L148,Begrünung!A:A,0)),0))))))))))</f>
        <v/>
      </c>
      <c r="N148" s="59"/>
      <c r="O148" s="59"/>
      <c r="P148" s="58" t="str">
        <f t="shared" si="10"/>
        <v/>
      </c>
      <c r="Q148" s="59"/>
      <c r="R148" s="89"/>
      <c r="S148" s="58" t="str">
        <f>IF(B148="","",IF(OR(M148="Begrünung überprüfen!",M148="Leguminosenanteil überprüfen!"),"Begrünung überprüfen!",IF(OR(R148="",Q148="",AND(R148="",Q148="")),"Bodenbearbeitung auswählen!",IF(AND(L148&lt;50,R148="Walzen/Mulchen mit Leguminosen ab 50 %"),"Leguminosenanteil oder Bodenbearbeitung überprüfen!",IF(AND(L148&gt;=50,R148="Walzen/Mulchen/Mähen"),"Leguminosenanteil oder Bodenbearbeitung überprüfen!",IF(AND(L148&gt;=50,R148="Umbruch mit Leguminosen &lt; 50 %"),"Leguminosenanteil oder Bodenbearbeitung überprüfen!",IF(AND(L148&lt;50,R148="Umbruch mit Leguminosen ab 50 %"),"Leguminosenanteil oder Bodenbearbeitung überprüfen!",IF(AND(J148&lt;50,Q148="Walzen/Mulchen mit Leguminosen ab 50 %"),"Leguminosenanteil oder Bodenbearbeitung überprüfen!",IF(AND(J148&gt;=50,Q148="Walzen/Mulchen/Mähen"),"Leguminosenanteil oder Bodenbearbeitung überprüfen!",IF(AND(J148&gt;=50,Q148="Umbruch mit Leguminosen &lt; 50 %"),"Leguminosenanteil oder Bodenbearbeitung überprüfen!",IF(AND(J148&lt;50,Q148="Umbruch mit Leguminosen ab 50 %"),"Leguminosenanteil oder Bodenbearbeitung überprüfen!",SUM(INDEX(Bodenbearbeitung!B:B,MATCH(Q148,Bodenbearbeitung!A:A,0)),INDEX(Bodenbearbeitung!B:B,MATCH(R148,Bodenbearbeitung!A:A,0))))))))))))))</f>
        <v/>
      </c>
      <c r="T148" s="109" t="str">
        <f t="shared" si="11"/>
        <v/>
      </c>
    </row>
    <row r="149" spans="1:20" x14ac:dyDescent="0.25">
      <c r="A149" s="108">
        <v>143</v>
      </c>
      <c r="B149" s="58" t="str">
        <f>IF(Flächenverzeichnis!A154="","",Flächenverzeichnis!A154)</f>
        <v/>
      </c>
      <c r="C149" s="88" t="str">
        <f>IF(B149="","",INDEX(Flächenverzeichnis!E:E,MATCH('Nmin-Methode'!B149,Flächenverzeichnis!A:A,0)))</f>
        <v/>
      </c>
      <c r="D149" s="59"/>
      <c r="E149" s="58" t="str">
        <f>IF(B149="","",IF(D149="","Zielertrag auswählen!",IF(D149="Traubenertrag:","Zielertrag auswählen!",INDEX('N-Grundbedarf'!C:C,MATCH(D149,'N-Grundbedarf'!A:A,0)))))</f>
        <v/>
      </c>
      <c r="F149" s="58" t="str">
        <f t="shared" si="8"/>
        <v/>
      </c>
      <c r="G149" s="59"/>
      <c r="H149" s="58" t="str">
        <f t="shared" si="9"/>
        <v/>
      </c>
      <c r="I149" s="59"/>
      <c r="J149" s="86"/>
      <c r="K149" s="89"/>
      <c r="L149" s="90"/>
      <c r="M149" s="88" t="str">
        <f>IF(B149="","",IF(OR(I149="",K149="",AND(I149="",K149="")),"Begrünung überprüfen!",IF(OR(J149="",L149="",AND(J149="",L149="")),"Leguminosenanteil überprüfen!",IF(AND(AND(I149="keine Begrünung",J149=0),AND(K149="keine Begrünung",L149=0)),0,IF(OR(AND(I149="",J149&gt;0),AND(K149="",L149&gt;0)),"Begrünung überprüfen!",IF(OR(AND(I149="keine Begrünung",J149&gt;0),AND(K149="keine Begrünung",L149&gt;0)),"Leguminosenanteil überprüfen!",IF(OR(AND(I149="Begrünung ohne Leguminosen",J149&gt;0),AND(K149="Begrünung ohne Leguminosen",L149&gt;0)),"Leguminosenanteil überprüfen!",IF(OR(AND(I149="Begrünung mit Leguminosen",J149&lt;=0),AND(K149="Begrünung mit Leguminosen",L149&lt;=0)),"Leguminosenanteil überprüfen!",IF(OR(I149="Begrünung ohne Leguminosen",K149="Begrünung ohne Leguminosen",I149="Begrünung mit Leguminosen",K149="Begrünung mit Leguminosen"),SUM(INDEX(Begrünung!C:C,MATCH(J149,Begrünung!A:A,0)),INDEX(Begrünung!C:C,MATCH(L149,Begrünung!A:A,0)),0))))))))))</f>
        <v/>
      </c>
      <c r="N149" s="59"/>
      <c r="O149" s="59"/>
      <c r="P149" s="58" t="str">
        <f t="shared" si="10"/>
        <v/>
      </c>
      <c r="Q149" s="59"/>
      <c r="R149" s="89"/>
      <c r="S149" s="58" t="str">
        <f>IF(B149="","",IF(OR(M149="Begrünung überprüfen!",M149="Leguminosenanteil überprüfen!"),"Begrünung überprüfen!",IF(OR(R149="",Q149="",AND(R149="",Q149="")),"Bodenbearbeitung auswählen!",IF(AND(L149&lt;50,R149="Walzen/Mulchen mit Leguminosen ab 50 %"),"Leguminosenanteil oder Bodenbearbeitung überprüfen!",IF(AND(L149&gt;=50,R149="Walzen/Mulchen/Mähen"),"Leguminosenanteil oder Bodenbearbeitung überprüfen!",IF(AND(L149&gt;=50,R149="Umbruch mit Leguminosen &lt; 50 %"),"Leguminosenanteil oder Bodenbearbeitung überprüfen!",IF(AND(L149&lt;50,R149="Umbruch mit Leguminosen ab 50 %"),"Leguminosenanteil oder Bodenbearbeitung überprüfen!",IF(AND(J149&lt;50,Q149="Walzen/Mulchen mit Leguminosen ab 50 %"),"Leguminosenanteil oder Bodenbearbeitung überprüfen!",IF(AND(J149&gt;=50,Q149="Walzen/Mulchen/Mähen"),"Leguminosenanteil oder Bodenbearbeitung überprüfen!",IF(AND(J149&gt;=50,Q149="Umbruch mit Leguminosen &lt; 50 %"),"Leguminosenanteil oder Bodenbearbeitung überprüfen!",IF(AND(J149&lt;50,Q149="Umbruch mit Leguminosen ab 50 %"),"Leguminosenanteil oder Bodenbearbeitung überprüfen!",SUM(INDEX(Bodenbearbeitung!B:B,MATCH(Q149,Bodenbearbeitung!A:A,0)),INDEX(Bodenbearbeitung!B:B,MATCH(R149,Bodenbearbeitung!A:A,0))))))))))))))</f>
        <v/>
      </c>
      <c r="T149" s="109" t="str">
        <f t="shared" si="11"/>
        <v/>
      </c>
    </row>
    <row r="150" spans="1:20" x14ac:dyDescent="0.25">
      <c r="A150" s="108">
        <v>144</v>
      </c>
      <c r="B150" s="58" t="str">
        <f>IF(Flächenverzeichnis!A155="","",Flächenverzeichnis!A155)</f>
        <v/>
      </c>
      <c r="C150" s="88" t="str">
        <f>IF(B150="","",INDEX(Flächenverzeichnis!E:E,MATCH('Nmin-Methode'!B150,Flächenverzeichnis!A:A,0)))</f>
        <v/>
      </c>
      <c r="D150" s="59"/>
      <c r="E150" s="58" t="str">
        <f>IF(B150="","",IF(D150="","Zielertrag auswählen!",IF(D150="Traubenertrag:","Zielertrag auswählen!",INDEX('N-Grundbedarf'!C:C,MATCH(D150,'N-Grundbedarf'!A:A,0)))))</f>
        <v/>
      </c>
      <c r="F150" s="58" t="str">
        <f t="shared" si="8"/>
        <v/>
      </c>
      <c r="G150" s="59"/>
      <c r="H150" s="58" t="str">
        <f t="shared" si="9"/>
        <v/>
      </c>
      <c r="I150" s="59"/>
      <c r="J150" s="86"/>
      <c r="K150" s="89"/>
      <c r="L150" s="90"/>
      <c r="M150" s="88" t="str">
        <f>IF(B150="","",IF(OR(I150="",K150="",AND(I150="",K150="")),"Begrünung überprüfen!",IF(OR(J150="",L150="",AND(J150="",L150="")),"Leguminosenanteil überprüfen!",IF(AND(AND(I150="keine Begrünung",J150=0),AND(K150="keine Begrünung",L150=0)),0,IF(OR(AND(I150="",J150&gt;0),AND(K150="",L150&gt;0)),"Begrünung überprüfen!",IF(OR(AND(I150="keine Begrünung",J150&gt;0),AND(K150="keine Begrünung",L150&gt;0)),"Leguminosenanteil überprüfen!",IF(OR(AND(I150="Begrünung ohne Leguminosen",J150&gt;0),AND(K150="Begrünung ohne Leguminosen",L150&gt;0)),"Leguminosenanteil überprüfen!",IF(OR(AND(I150="Begrünung mit Leguminosen",J150&lt;=0),AND(K150="Begrünung mit Leguminosen",L150&lt;=0)),"Leguminosenanteil überprüfen!",IF(OR(I150="Begrünung ohne Leguminosen",K150="Begrünung ohne Leguminosen",I150="Begrünung mit Leguminosen",K150="Begrünung mit Leguminosen"),SUM(INDEX(Begrünung!C:C,MATCH(J150,Begrünung!A:A,0)),INDEX(Begrünung!C:C,MATCH(L150,Begrünung!A:A,0)),0))))))))))</f>
        <v/>
      </c>
      <c r="N150" s="59"/>
      <c r="O150" s="59"/>
      <c r="P150" s="58" t="str">
        <f t="shared" si="10"/>
        <v/>
      </c>
      <c r="Q150" s="59"/>
      <c r="R150" s="89"/>
      <c r="S150" s="58" t="str">
        <f>IF(B150="","",IF(OR(M150="Begrünung überprüfen!",M150="Leguminosenanteil überprüfen!"),"Begrünung überprüfen!",IF(OR(R150="",Q150="",AND(R150="",Q150="")),"Bodenbearbeitung auswählen!",IF(AND(L150&lt;50,R150="Walzen/Mulchen mit Leguminosen ab 50 %"),"Leguminosenanteil oder Bodenbearbeitung überprüfen!",IF(AND(L150&gt;=50,R150="Walzen/Mulchen/Mähen"),"Leguminosenanteil oder Bodenbearbeitung überprüfen!",IF(AND(L150&gt;=50,R150="Umbruch mit Leguminosen &lt; 50 %"),"Leguminosenanteil oder Bodenbearbeitung überprüfen!",IF(AND(L150&lt;50,R150="Umbruch mit Leguminosen ab 50 %"),"Leguminosenanteil oder Bodenbearbeitung überprüfen!",IF(AND(J150&lt;50,Q150="Walzen/Mulchen mit Leguminosen ab 50 %"),"Leguminosenanteil oder Bodenbearbeitung überprüfen!",IF(AND(J150&gt;=50,Q150="Walzen/Mulchen/Mähen"),"Leguminosenanteil oder Bodenbearbeitung überprüfen!",IF(AND(J150&gt;=50,Q150="Umbruch mit Leguminosen &lt; 50 %"),"Leguminosenanteil oder Bodenbearbeitung überprüfen!",IF(AND(J150&lt;50,Q150="Umbruch mit Leguminosen ab 50 %"),"Leguminosenanteil oder Bodenbearbeitung überprüfen!",SUM(INDEX(Bodenbearbeitung!B:B,MATCH(Q150,Bodenbearbeitung!A:A,0)),INDEX(Bodenbearbeitung!B:B,MATCH(R150,Bodenbearbeitung!A:A,0))))))))))))))</f>
        <v/>
      </c>
      <c r="T150" s="109" t="str">
        <f t="shared" si="11"/>
        <v/>
      </c>
    </row>
    <row r="151" spans="1:20" x14ac:dyDescent="0.25">
      <c r="A151" s="108">
        <v>145</v>
      </c>
      <c r="B151" s="58" t="str">
        <f>IF(Flächenverzeichnis!A156="","",Flächenverzeichnis!A156)</f>
        <v/>
      </c>
      <c r="C151" s="88" t="str">
        <f>IF(B151="","",INDEX(Flächenverzeichnis!E:E,MATCH('Nmin-Methode'!B151,Flächenverzeichnis!A:A,0)))</f>
        <v/>
      </c>
      <c r="D151" s="59"/>
      <c r="E151" s="58" t="str">
        <f>IF(B151="","",IF(D151="","Zielertrag auswählen!",IF(D151="Traubenertrag:","Zielertrag auswählen!",INDEX('N-Grundbedarf'!C:C,MATCH(D151,'N-Grundbedarf'!A:A,0)))))</f>
        <v/>
      </c>
      <c r="F151" s="58" t="str">
        <f t="shared" si="8"/>
        <v/>
      </c>
      <c r="G151" s="59"/>
      <c r="H151" s="58" t="str">
        <f t="shared" si="9"/>
        <v/>
      </c>
      <c r="I151" s="59"/>
      <c r="J151" s="86"/>
      <c r="K151" s="89"/>
      <c r="L151" s="90"/>
      <c r="M151" s="88" t="str">
        <f>IF(B151="","",IF(OR(I151="",K151="",AND(I151="",K151="")),"Begrünung überprüfen!",IF(OR(J151="",L151="",AND(J151="",L151="")),"Leguminosenanteil überprüfen!",IF(AND(AND(I151="keine Begrünung",J151=0),AND(K151="keine Begrünung",L151=0)),0,IF(OR(AND(I151="",J151&gt;0),AND(K151="",L151&gt;0)),"Begrünung überprüfen!",IF(OR(AND(I151="keine Begrünung",J151&gt;0),AND(K151="keine Begrünung",L151&gt;0)),"Leguminosenanteil überprüfen!",IF(OR(AND(I151="Begrünung ohne Leguminosen",J151&gt;0),AND(K151="Begrünung ohne Leguminosen",L151&gt;0)),"Leguminosenanteil überprüfen!",IF(OR(AND(I151="Begrünung mit Leguminosen",J151&lt;=0),AND(K151="Begrünung mit Leguminosen",L151&lt;=0)),"Leguminosenanteil überprüfen!",IF(OR(I151="Begrünung ohne Leguminosen",K151="Begrünung ohne Leguminosen",I151="Begrünung mit Leguminosen",K151="Begrünung mit Leguminosen"),SUM(INDEX(Begrünung!C:C,MATCH(J151,Begrünung!A:A,0)),INDEX(Begrünung!C:C,MATCH(L151,Begrünung!A:A,0)),0))))))))))</f>
        <v/>
      </c>
      <c r="N151" s="59"/>
      <c r="O151" s="59"/>
      <c r="P151" s="58" t="str">
        <f t="shared" si="10"/>
        <v/>
      </c>
      <c r="Q151" s="59"/>
      <c r="R151" s="89"/>
      <c r="S151" s="58" t="str">
        <f>IF(B151="","",IF(OR(M151="Begrünung überprüfen!",M151="Leguminosenanteil überprüfen!"),"Begrünung überprüfen!",IF(OR(R151="",Q151="",AND(R151="",Q151="")),"Bodenbearbeitung auswählen!",IF(AND(L151&lt;50,R151="Walzen/Mulchen mit Leguminosen ab 50 %"),"Leguminosenanteil oder Bodenbearbeitung überprüfen!",IF(AND(L151&gt;=50,R151="Walzen/Mulchen/Mähen"),"Leguminosenanteil oder Bodenbearbeitung überprüfen!",IF(AND(L151&gt;=50,R151="Umbruch mit Leguminosen &lt; 50 %"),"Leguminosenanteil oder Bodenbearbeitung überprüfen!",IF(AND(L151&lt;50,R151="Umbruch mit Leguminosen ab 50 %"),"Leguminosenanteil oder Bodenbearbeitung überprüfen!",IF(AND(J151&lt;50,Q151="Walzen/Mulchen mit Leguminosen ab 50 %"),"Leguminosenanteil oder Bodenbearbeitung überprüfen!",IF(AND(J151&gt;=50,Q151="Walzen/Mulchen/Mähen"),"Leguminosenanteil oder Bodenbearbeitung überprüfen!",IF(AND(J151&gt;=50,Q151="Umbruch mit Leguminosen &lt; 50 %"),"Leguminosenanteil oder Bodenbearbeitung überprüfen!",IF(AND(J151&lt;50,Q151="Umbruch mit Leguminosen ab 50 %"),"Leguminosenanteil oder Bodenbearbeitung überprüfen!",SUM(INDEX(Bodenbearbeitung!B:B,MATCH(Q151,Bodenbearbeitung!A:A,0)),INDEX(Bodenbearbeitung!B:B,MATCH(R151,Bodenbearbeitung!A:A,0))))))))))))))</f>
        <v/>
      </c>
      <c r="T151" s="109" t="str">
        <f t="shared" si="11"/>
        <v/>
      </c>
    </row>
    <row r="152" spans="1:20" x14ac:dyDescent="0.25">
      <c r="A152" s="108">
        <v>146</v>
      </c>
      <c r="B152" s="58" t="str">
        <f>IF(Flächenverzeichnis!A157="","",Flächenverzeichnis!A157)</f>
        <v/>
      </c>
      <c r="C152" s="88" t="str">
        <f>IF(B152="","",INDEX(Flächenverzeichnis!E:E,MATCH('Nmin-Methode'!B152,Flächenverzeichnis!A:A,0)))</f>
        <v/>
      </c>
      <c r="D152" s="59"/>
      <c r="E152" s="58" t="str">
        <f>IF(B152="","",IF(D152="","Zielertrag auswählen!",IF(D152="Traubenertrag:","Zielertrag auswählen!",INDEX('N-Grundbedarf'!C:C,MATCH(D152,'N-Grundbedarf'!A:A,0)))))</f>
        <v/>
      </c>
      <c r="F152" s="58" t="str">
        <f t="shared" si="8"/>
        <v/>
      </c>
      <c r="G152" s="59"/>
      <c r="H152" s="58" t="str">
        <f t="shared" si="9"/>
        <v/>
      </c>
      <c r="I152" s="59"/>
      <c r="J152" s="86"/>
      <c r="K152" s="89"/>
      <c r="L152" s="90"/>
      <c r="M152" s="88" t="str">
        <f>IF(B152="","",IF(OR(I152="",K152="",AND(I152="",K152="")),"Begrünung überprüfen!",IF(OR(J152="",L152="",AND(J152="",L152="")),"Leguminosenanteil überprüfen!",IF(AND(AND(I152="keine Begrünung",J152=0),AND(K152="keine Begrünung",L152=0)),0,IF(OR(AND(I152="",J152&gt;0),AND(K152="",L152&gt;0)),"Begrünung überprüfen!",IF(OR(AND(I152="keine Begrünung",J152&gt;0),AND(K152="keine Begrünung",L152&gt;0)),"Leguminosenanteil überprüfen!",IF(OR(AND(I152="Begrünung ohne Leguminosen",J152&gt;0),AND(K152="Begrünung ohne Leguminosen",L152&gt;0)),"Leguminosenanteil überprüfen!",IF(OR(AND(I152="Begrünung mit Leguminosen",J152&lt;=0),AND(K152="Begrünung mit Leguminosen",L152&lt;=0)),"Leguminosenanteil überprüfen!",IF(OR(I152="Begrünung ohne Leguminosen",K152="Begrünung ohne Leguminosen",I152="Begrünung mit Leguminosen",K152="Begrünung mit Leguminosen"),SUM(INDEX(Begrünung!C:C,MATCH(J152,Begrünung!A:A,0)),INDEX(Begrünung!C:C,MATCH(L152,Begrünung!A:A,0)),0))))))))))</f>
        <v/>
      </c>
      <c r="N152" s="59"/>
      <c r="O152" s="59"/>
      <c r="P152" s="58" t="str">
        <f t="shared" si="10"/>
        <v/>
      </c>
      <c r="Q152" s="59"/>
      <c r="R152" s="89"/>
      <c r="S152" s="58" t="str">
        <f>IF(B152="","",IF(OR(M152="Begrünung überprüfen!",M152="Leguminosenanteil überprüfen!"),"Begrünung überprüfen!",IF(OR(R152="",Q152="",AND(R152="",Q152="")),"Bodenbearbeitung auswählen!",IF(AND(L152&lt;50,R152="Walzen/Mulchen mit Leguminosen ab 50 %"),"Leguminosenanteil oder Bodenbearbeitung überprüfen!",IF(AND(L152&gt;=50,R152="Walzen/Mulchen/Mähen"),"Leguminosenanteil oder Bodenbearbeitung überprüfen!",IF(AND(L152&gt;=50,R152="Umbruch mit Leguminosen &lt; 50 %"),"Leguminosenanteil oder Bodenbearbeitung überprüfen!",IF(AND(L152&lt;50,R152="Umbruch mit Leguminosen ab 50 %"),"Leguminosenanteil oder Bodenbearbeitung überprüfen!",IF(AND(J152&lt;50,Q152="Walzen/Mulchen mit Leguminosen ab 50 %"),"Leguminosenanteil oder Bodenbearbeitung überprüfen!",IF(AND(J152&gt;=50,Q152="Walzen/Mulchen/Mähen"),"Leguminosenanteil oder Bodenbearbeitung überprüfen!",IF(AND(J152&gt;=50,Q152="Umbruch mit Leguminosen &lt; 50 %"),"Leguminosenanteil oder Bodenbearbeitung überprüfen!",IF(AND(J152&lt;50,Q152="Umbruch mit Leguminosen ab 50 %"),"Leguminosenanteil oder Bodenbearbeitung überprüfen!",SUM(INDEX(Bodenbearbeitung!B:B,MATCH(Q152,Bodenbearbeitung!A:A,0)),INDEX(Bodenbearbeitung!B:B,MATCH(R152,Bodenbearbeitung!A:A,0))))))))))))))</f>
        <v/>
      </c>
      <c r="T152" s="109" t="str">
        <f t="shared" si="11"/>
        <v/>
      </c>
    </row>
    <row r="153" spans="1:20" x14ac:dyDescent="0.25">
      <c r="A153" s="108">
        <v>147</v>
      </c>
      <c r="B153" s="58" t="str">
        <f>IF(Flächenverzeichnis!A158="","",Flächenverzeichnis!A158)</f>
        <v/>
      </c>
      <c r="C153" s="88" t="str">
        <f>IF(B153="","",INDEX(Flächenverzeichnis!E:E,MATCH('Nmin-Methode'!B153,Flächenverzeichnis!A:A,0)))</f>
        <v/>
      </c>
      <c r="D153" s="59"/>
      <c r="E153" s="58" t="str">
        <f>IF(B153="","",IF(D153="","Zielertrag auswählen!",IF(D153="Traubenertrag:","Zielertrag auswählen!",INDEX('N-Grundbedarf'!C:C,MATCH(D153,'N-Grundbedarf'!A:A,0)))))</f>
        <v/>
      </c>
      <c r="F153" s="58" t="str">
        <f t="shared" si="8"/>
        <v/>
      </c>
      <c r="G153" s="59"/>
      <c r="H153" s="58" t="str">
        <f t="shared" si="9"/>
        <v/>
      </c>
      <c r="I153" s="59"/>
      <c r="J153" s="86"/>
      <c r="K153" s="89"/>
      <c r="L153" s="90"/>
      <c r="M153" s="88" t="str">
        <f>IF(B153="","",IF(OR(I153="",K153="",AND(I153="",K153="")),"Begrünung überprüfen!",IF(OR(J153="",L153="",AND(J153="",L153="")),"Leguminosenanteil überprüfen!",IF(AND(AND(I153="keine Begrünung",J153=0),AND(K153="keine Begrünung",L153=0)),0,IF(OR(AND(I153="",J153&gt;0),AND(K153="",L153&gt;0)),"Begrünung überprüfen!",IF(OR(AND(I153="keine Begrünung",J153&gt;0),AND(K153="keine Begrünung",L153&gt;0)),"Leguminosenanteil überprüfen!",IF(OR(AND(I153="Begrünung ohne Leguminosen",J153&gt;0),AND(K153="Begrünung ohne Leguminosen",L153&gt;0)),"Leguminosenanteil überprüfen!",IF(OR(AND(I153="Begrünung mit Leguminosen",J153&lt;=0),AND(K153="Begrünung mit Leguminosen",L153&lt;=0)),"Leguminosenanteil überprüfen!",IF(OR(I153="Begrünung ohne Leguminosen",K153="Begrünung ohne Leguminosen",I153="Begrünung mit Leguminosen",K153="Begrünung mit Leguminosen"),SUM(INDEX(Begrünung!C:C,MATCH(J153,Begrünung!A:A,0)),INDEX(Begrünung!C:C,MATCH(L153,Begrünung!A:A,0)),0))))))))))</f>
        <v/>
      </c>
      <c r="N153" s="59"/>
      <c r="O153" s="59"/>
      <c r="P153" s="58" t="str">
        <f t="shared" si="10"/>
        <v/>
      </c>
      <c r="Q153" s="59"/>
      <c r="R153" s="89"/>
      <c r="S153" s="58" t="str">
        <f>IF(B153="","",IF(OR(M153="Begrünung überprüfen!",M153="Leguminosenanteil überprüfen!"),"Begrünung überprüfen!",IF(OR(R153="",Q153="",AND(R153="",Q153="")),"Bodenbearbeitung auswählen!",IF(AND(L153&lt;50,R153="Walzen/Mulchen mit Leguminosen ab 50 %"),"Leguminosenanteil oder Bodenbearbeitung überprüfen!",IF(AND(L153&gt;=50,R153="Walzen/Mulchen/Mähen"),"Leguminosenanteil oder Bodenbearbeitung überprüfen!",IF(AND(L153&gt;=50,R153="Umbruch mit Leguminosen &lt; 50 %"),"Leguminosenanteil oder Bodenbearbeitung überprüfen!",IF(AND(L153&lt;50,R153="Umbruch mit Leguminosen ab 50 %"),"Leguminosenanteil oder Bodenbearbeitung überprüfen!",IF(AND(J153&lt;50,Q153="Walzen/Mulchen mit Leguminosen ab 50 %"),"Leguminosenanteil oder Bodenbearbeitung überprüfen!",IF(AND(J153&gt;=50,Q153="Walzen/Mulchen/Mähen"),"Leguminosenanteil oder Bodenbearbeitung überprüfen!",IF(AND(J153&gt;=50,Q153="Umbruch mit Leguminosen &lt; 50 %"),"Leguminosenanteil oder Bodenbearbeitung überprüfen!",IF(AND(J153&lt;50,Q153="Umbruch mit Leguminosen ab 50 %"),"Leguminosenanteil oder Bodenbearbeitung überprüfen!",SUM(INDEX(Bodenbearbeitung!B:B,MATCH(Q153,Bodenbearbeitung!A:A,0)),INDEX(Bodenbearbeitung!B:B,MATCH(R153,Bodenbearbeitung!A:A,0))))))))))))))</f>
        <v/>
      </c>
      <c r="T153" s="109" t="str">
        <f t="shared" si="11"/>
        <v/>
      </c>
    </row>
    <row r="154" spans="1:20" x14ac:dyDescent="0.25">
      <c r="A154" s="108">
        <v>148</v>
      </c>
      <c r="B154" s="58" t="str">
        <f>IF(Flächenverzeichnis!A159="","",Flächenverzeichnis!A159)</f>
        <v/>
      </c>
      <c r="C154" s="88" t="str">
        <f>IF(B154="","",INDEX(Flächenverzeichnis!E:E,MATCH('Nmin-Methode'!B154,Flächenverzeichnis!A:A,0)))</f>
        <v/>
      </c>
      <c r="D154" s="59"/>
      <c r="E154" s="58" t="str">
        <f>IF(B154="","",IF(D154="","Zielertrag auswählen!",IF(D154="Traubenertrag:","Zielertrag auswählen!",INDEX('N-Grundbedarf'!C:C,MATCH(D154,'N-Grundbedarf'!A:A,0)))))</f>
        <v/>
      </c>
      <c r="F154" s="58" t="str">
        <f t="shared" si="8"/>
        <v/>
      </c>
      <c r="G154" s="59"/>
      <c r="H154" s="58" t="str">
        <f t="shared" si="9"/>
        <v/>
      </c>
      <c r="I154" s="59"/>
      <c r="J154" s="86"/>
      <c r="K154" s="89"/>
      <c r="L154" s="90"/>
      <c r="M154" s="88" t="str">
        <f>IF(B154="","",IF(OR(I154="",K154="",AND(I154="",K154="")),"Begrünung überprüfen!",IF(OR(J154="",L154="",AND(J154="",L154="")),"Leguminosenanteil überprüfen!",IF(AND(AND(I154="keine Begrünung",J154=0),AND(K154="keine Begrünung",L154=0)),0,IF(OR(AND(I154="",J154&gt;0),AND(K154="",L154&gt;0)),"Begrünung überprüfen!",IF(OR(AND(I154="keine Begrünung",J154&gt;0),AND(K154="keine Begrünung",L154&gt;0)),"Leguminosenanteil überprüfen!",IF(OR(AND(I154="Begrünung ohne Leguminosen",J154&gt;0),AND(K154="Begrünung ohne Leguminosen",L154&gt;0)),"Leguminosenanteil überprüfen!",IF(OR(AND(I154="Begrünung mit Leguminosen",J154&lt;=0),AND(K154="Begrünung mit Leguminosen",L154&lt;=0)),"Leguminosenanteil überprüfen!",IF(OR(I154="Begrünung ohne Leguminosen",K154="Begrünung ohne Leguminosen",I154="Begrünung mit Leguminosen",K154="Begrünung mit Leguminosen"),SUM(INDEX(Begrünung!C:C,MATCH(J154,Begrünung!A:A,0)),INDEX(Begrünung!C:C,MATCH(L154,Begrünung!A:A,0)),0))))))))))</f>
        <v/>
      </c>
      <c r="N154" s="59"/>
      <c r="O154" s="59"/>
      <c r="P154" s="58" t="str">
        <f t="shared" si="10"/>
        <v/>
      </c>
      <c r="Q154" s="59"/>
      <c r="R154" s="89"/>
      <c r="S154" s="58" t="str">
        <f>IF(B154="","",IF(OR(M154="Begrünung überprüfen!",M154="Leguminosenanteil überprüfen!"),"Begrünung überprüfen!",IF(OR(R154="",Q154="",AND(R154="",Q154="")),"Bodenbearbeitung auswählen!",IF(AND(L154&lt;50,R154="Walzen/Mulchen mit Leguminosen ab 50 %"),"Leguminosenanteil oder Bodenbearbeitung überprüfen!",IF(AND(L154&gt;=50,R154="Walzen/Mulchen/Mähen"),"Leguminosenanteil oder Bodenbearbeitung überprüfen!",IF(AND(L154&gt;=50,R154="Umbruch mit Leguminosen &lt; 50 %"),"Leguminosenanteil oder Bodenbearbeitung überprüfen!",IF(AND(L154&lt;50,R154="Umbruch mit Leguminosen ab 50 %"),"Leguminosenanteil oder Bodenbearbeitung überprüfen!",IF(AND(J154&lt;50,Q154="Walzen/Mulchen mit Leguminosen ab 50 %"),"Leguminosenanteil oder Bodenbearbeitung überprüfen!",IF(AND(J154&gt;=50,Q154="Walzen/Mulchen/Mähen"),"Leguminosenanteil oder Bodenbearbeitung überprüfen!",IF(AND(J154&gt;=50,Q154="Umbruch mit Leguminosen &lt; 50 %"),"Leguminosenanteil oder Bodenbearbeitung überprüfen!",IF(AND(J154&lt;50,Q154="Umbruch mit Leguminosen ab 50 %"),"Leguminosenanteil oder Bodenbearbeitung überprüfen!",SUM(INDEX(Bodenbearbeitung!B:B,MATCH(Q154,Bodenbearbeitung!A:A,0)),INDEX(Bodenbearbeitung!B:B,MATCH(R154,Bodenbearbeitung!A:A,0))))))))))))))</f>
        <v/>
      </c>
      <c r="T154" s="109" t="str">
        <f t="shared" si="11"/>
        <v/>
      </c>
    </row>
    <row r="155" spans="1:20" x14ac:dyDescent="0.25">
      <c r="A155" s="108">
        <v>149</v>
      </c>
      <c r="B155" s="58" t="str">
        <f>IF(Flächenverzeichnis!A160="","",Flächenverzeichnis!A160)</f>
        <v/>
      </c>
      <c r="C155" s="88" t="str">
        <f>IF(B155="","",INDEX(Flächenverzeichnis!E:E,MATCH('Nmin-Methode'!B155,Flächenverzeichnis!A:A,0)))</f>
        <v/>
      </c>
      <c r="D155" s="59"/>
      <c r="E155" s="58" t="str">
        <f>IF(B155="","",IF(D155="","Zielertrag auswählen!",IF(D155="Traubenertrag:","Zielertrag auswählen!",INDEX('N-Grundbedarf'!C:C,MATCH(D155,'N-Grundbedarf'!A:A,0)))))</f>
        <v/>
      </c>
      <c r="F155" s="58" t="str">
        <f t="shared" si="8"/>
        <v/>
      </c>
      <c r="G155" s="59"/>
      <c r="H155" s="58" t="str">
        <f t="shared" si="9"/>
        <v/>
      </c>
      <c r="I155" s="59"/>
      <c r="J155" s="86"/>
      <c r="K155" s="89"/>
      <c r="L155" s="90"/>
      <c r="M155" s="88" t="str">
        <f>IF(B155="","",IF(OR(I155="",K155="",AND(I155="",K155="")),"Begrünung überprüfen!",IF(OR(J155="",L155="",AND(J155="",L155="")),"Leguminosenanteil überprüfen!",IF(AND(AND(I155="keine Begrünung",J155=0),AND(K155="keine Begrünung",L155=0)),0,IF(OR(AND(I155="",J155&gt;0),AND(K155="",L155&gt;0)),"Begrünung überprüfen!",IF(OR(AND(I155="keine Begrünung",J155&gt;0),AND(K155="keine Begrünung",L155&gt;0)),"Leguminosenanteil überprüfen!",IF(OR(AND(I155="Begrünung ohne Leguminosen",J155&gt;0),AND(K155="Begrünung ohne Leguminosen",L155&gt;0)),"Leguminosenanteil überprüfen!",IF(OR(AND(I155="Begrünung mit Leguminosen",J155&lt;=0),AND(K155="Begrünung mit Leguminosen",L155&lt;=0)),"Leguminosenanteil überprüfen!",IF(OR(I155="Begrünung ohne Leguminosen",K155="Begrünung ohne Leguminosen",I155="Begrünung mit Leguminosen",K155="Begrünung mit Leguminosen"),SUM(INDEX(Begrünung!C:C,MATCH(J155,Begrünung!A:A,0)),INDEX(Begrünung!C:C,MATCH(L155,Begrünung!A:A,0)),0))))))))))</f>
        <v/>
      </c>
      <c r="N155" s="59"/>
      <c r="O155" s="59"/>
      <c r="P155" s="58" t="str">
        <f t="shared" si="10"/>
        <v/>
      </c>
      <c r="Q155" s="59"/>
      <c r="R155" s="89"/>
      <c r="S155" s="58" t="str">
        <f>IF(B155="","",IF(OR(M155="Begrünung überprüfen!",M155="Leguminosenanteil überprüfen!"),"Begrünung überprüfen!",IF(OR(R155="",Q155="",AND(R155="",Q155="")),"Bodenbearbeitung auswählen!",IF(AND(L155&lt;50,R155="Walzen/Mulchen mit Leguminosen ab 50 %"),"Leguminosenanteil oder Bodenbearbeitung überprüfen!",IF(AND(L155&gt;=50,R155="Walzen/Mulchen/Mähen"),"Leguminosenanteil oder Bodenbearbeitung überprüfen!",IF(AND(L155&gt;=50,R155="Umbruch mit Leguminosen &lt; 50 %"),"Leguminosenanteil oder Bodenbearbeitung überprüfen!",IF(AND(L155&lt;50,R155="Umbruch mit Leguminosen ab 50 %"),"Leguminosenanteil oder Bodenbearbeitung überprüfen!",IF(AND(J155&lt;50,Q155="Walzen/Mulchen mit Leguminosen ab 50 %"),"Leguminosenanteil oder Bodenbearbeitung überprüfen!",IF(AND(J155&gt;=50,Q155="Walzen/Mulchen/Mähen"),"Leguminosenanteil oder Bodenbearbeitung überprüfen!",IF(AND(J155&gt;=50,Q155="Umbruch mit Leguminosen &lt; 50 %"),"Leguminosenanteil oder Bodenbearbeitung überprüfen!",IF(AND(J155&lt;50,Q155="Umbruch mit Leguminosen ab 50 %"),"Leguminosenanteil oder Bodenbearbeitung überprüfen!",SUM(INDEX(Bodenbearbeitung!B:B,MATCH(Q155,Bodenbearbeitung!A:A,0)),INDEX(Bodenbearbeitung!B:B,MATCH(R155,Bodenbearbeitung!A:A,0))))))))))))))</f>
        <v/>
      </c>
      <c r="T155" s="109" t="str">
        <f t="shared" si="11"/>
        <v/>
      </c>
    </row>
    <row r="156" spans="1:20" x14ac:dyDescent="0.25">
      <c r="A156" s="108">
        <v>150</v>
      </c>
      <c r="B156" s="58" t="str">
        <f>IF(Flächenverzeichnis!A161="","",Flächenverzeichnis!A161)</f>
        <v/>
      </c>
      <c r="C156" s="88" t="str">
        <f>IF(B156="","",INDEX(Flächenverzeichnis!E:E,MATCH('Nmin-Methode'!B156,Flächenverzeichnis!A:A,0)))</f>
        <v/>
      </c>
      <c r="D156" s="59"/>
      <c r="E156" s="58" t="str">
        <f>IF(B156="","",IF(D156="","Zielertrag auswählen!",IF(D156="Traubenertrag:","Zielertrag auswählen!",INDEX('N-Grundbedarf'!C:C,MATCH(D156,'N-Grundbedarf'!A:A,0)))))</f>
        <v/>
      </c>
      <c r="F156" s="58" t="str">
        <f t="shared" si="8"/>
        <v/>
      </c>
      <c r="G156" s="59"/>
      <c r="H156" s="58" t="str">
        <f t="shared" si="9"/>
        <v/>
      </c>
      <c r="I156" s="59"/>
      <c r="J156" s="86"/>
      <c r="K156" s="89"/>
      <c r="L156" s="90"/>
      <c r="M156" s="88" t="str">
        <f>IF(B156="","",IF(OR(I156="",K156="",AND(I156="",K156="")),"Begrünung überprüfen!",IF(OR(J156="",L156="",AND(J156="",L156="")),"Leguminosenanteil überprüfen!",IF(AND(AND(I156="keine Begrünung",J156=0),AND(K156="keine Begrünung",L156=0)),0,IF(OR(AND(I156="",J156&gt;0),AND(K156="",L156&gt;0)),"Begrünung überprüfen!",IF(OR(AND(I156="keine Begrünung",J156&gt;0),AND(K156="keine Begrünung",L156&gt;0)),"Leguminosenanteil überprüfen!",IF(OR(AND(I156="Begrünung ohne Leguminosen",J156&gt;0),AND(K156="Begrünung ohne Leguminosen",L156&gt;0)),"Leguminosenanteil überprüfen!",IF(OR(AND(I156="Begrünung mit Leguminosen",J156&lt;=0),AND(K156="Begrünung mit Leguminosen",L156&lt;=0)),"Leguminosenanteil überprüfen!",IF(OR(I156="Begrünung ohne Leguminosen",K156="Begrünung ohne Leguminosen",I156="Begrünung mit Leguminosen",K156="Begrünung mit Leguminosen"),SUM(INDEX(Begrünung!C:C,MATCH(J156,Begrünung!A:A,0)),INDEX(Begrünung!C:C,MATCH(L156,Begrünung!A:A,0)),0))))))))))</f>
        <v/>
      </c>
      <c r="N156" s="59"/>
      <c r="O156" s="59"/>
      <c r="P156" s="58" t="str">
        <f t="shared" si="10"/>
        <v/>
      </c>
      <c r="Q156" s="59"/>
      <c r="R156" s="89"/>
      <c r="S156" s="58" t="str">
        <f>IF(B156="","",IF(OR(M156="Begrünung überprüfen!",M156="Leguminosenanteil überprüfen!"),"Begrünung überprüfen!",IF(OR(R156="",Q156="",AND(R156="",Q156="")),"Bodenbearbeitung auswählen!",IF(AND(L156&lt;50,R156="Walzen/Mulchen mit Leguminosen ab 50 %"),"Leguminosenanteil oder Bodenbearbeitung überprüfen!",IF(AND(L156&gt;=50,R156="Walzen/Mulchen/Mähen"),"Leguminosenanteil oder Bodenbearbeitung überprüfen!",IF(AND(L156&gt;=50,R156="Umbruch mit Leguminosen &lt; 50 %"),"Leguminosenanteil oder Bodenbearbeitung überprüfen!",IF(AND(L156&lt;50,R156="Umbruch mit Leguminosen ab 50 %"),"Leguminosenanteil oder Bodenbearbeitung überprüfen!",IF(AND(J156&lt;50,Q156="Walzen/Mulchen mit Leguminosen ab 50 %"),"Leguminosenanteil oder Bodenbearbeitung überprüfen!",IF(AND(J156&gt;=50,Q156="Walzen/Mulchen/Mähen"),"Leguminosenanteil oder Bodenbearbeitung überprüfen!",IF(AND(J156&gt;=50,Q156="Umbruch mit Leguminosen &lt; 50 %"),"Leguminosenanteil oder Bodenbearbeitung überprüfen!",IF(AND(J156&lt;50,Q156="Umbruch mit Leguminosen ab 50 %"),"Leguminosenanteil oder Bodenbearbeitung überprüfen!",SUM(INDEX(Bodenbearbeitung!B:B,MATCH(Q156,Bodenbearbeitung!A:A,0)),INDEX(Bodenbearbeitung!B:B,MATCH(R156,Bodenbearbeitung!A:A,0))))))))))))))</f>
        <v/>
      </c>
      <c r="T156" s="109" t="str">
        <f t="shared" si="11"/>
        <v/>
      </c>
    </row>
    <row r="157" spans="1:20" x14ac:dyDescent="0.25">
      <c r="A157" s="108">
        <v>151</v>
      </c>
      <c r="B157" s="58" t="str">
        <f>IF(Flächenverzeichnis!A162="","",Flächenverzeichnis!A162)</f>
        <v/>
      </c>
      <c r="C157" s="88" t="str">
        <f>IF(B157="","",INDEX(Flächenverzeichnis!E:E,MATCH('Nmin-Methode'!B157,Flächenverzeichnis!A:A,0)))</f>
        <v/>
      </c>
      <c r="D157" s="59"/>
      <c r="E157" s="58" t="str">
        <f>IF(B157="","",IF(D157="","Zielertrag auswählen!",IF(D157="Traubenertrag:","Zielertrag auswählen!",INDEX('N-Grundbedarf'!C:C,MATCH(D157,'N-Grundbedarf'!A:A,0)))))</f>
        <v/>
      </c>
      <c r="F157" s="58" t="str">
        <f t="shared" si="8"/>
        <v/>
      </c>
      <c r="G157" s="59"/>
      <c r="H157" s="58" t="str">
        <f t="shared" si="9"/>
        <v/>
      </c>
      <c r="I157" s="59"/>
      <c r="J157" s="86"/>
      <c r="K157" s="89"/>
      <c r="L157" s="90"/>
      <c r="M157" s="88" t="str">
        <f>IF(B157="","",IF(OR(I157="",K157="",AND(I157="",K157="")),"Begrünung überprüfen!",IF(OR(J157="",L157="",AND(J157="",L157="")),"Leguminosenanteil überprüfen!",IF(AND(AND(I157="keine Begrünung",J157=0),AND(K157="keine Begrünung",L157=0)),0,IF(OR(AND(I157="",J157&gt;0),AND(K157="",L157&gt;0)),"Begrünung überprüfen!",IF(OR(AND(I157="keine Begrünung",J157&gt;0),AND(K157="keine Begrünung",L157&gt;0)),"Leguminosenanteil überprüfen!",IF(OR(AND(I157="Begrünung ohne Leguminosen",J157&gt;0),AND(K157="Begrünung ohne Leguminosen",L157&gt;0)),"Leguminosenanteil überprüfen!",IF(OR(AND(I157="Begrünung mit Leguminosen",J157&lt;=0),AND(K157="Begrünung mit Leguminosen",L157&lt;=0)),"Leguminosenanteil überprüfen!",IF(OR(I157="Begrünung ohne Leguminosen",K157="Begrünung ohne Leguminosen",I157="Begrünung mit Leguminosen",K157="Begrünung mit Leguminosen"),SUM(INDEX(Begrünung!C:C,MATCH(J157,Begrünung!A:A,0)),INDEX(Begrünung!C:C,MATCH(L157,Begrünung!A:A,0)),0))))))))))</f>
        <v/>
      </c>
      <c r="N157" s="59"/>
      <c r="O157" s="59"/>
      <c r="P157" s="58" t="str">
        <f t="shared" si="10"/>
        <v/>
      </c>
      <c r="Q157" s="59"/>
      <c r="R157" s="89"/>
      <c r="S157" s="58" t="str">
        <f>IF(B157="","",IF(OR(M157="Begrünung überprüfen!",M157="Leguminosenanteil überprüfen!"),"Begrünung überprüfen!",IF(OR(R157="",Q157="",AND(R157="",Q157="")),"Bodenbearbeitung auswählen!",IF(AND(L157&lt;50,R157="Walzen/Mulchen mit Leguminosen ab 50 %"),"Leguminosenanteil oder Bodenbearbeitung überprüfen!",IF(AND(L157&gt;=50,R157="Walzen/Mulchen/Mähen"),"Leguminosenanteil oder Bodenbearbeitung überprüfen!",IF(AND(L157&gt;=50,R157="Umbruch mit Leguminosen &lt; 50 %"),"Leguminosenanteil oder Bodenbearbeitung überprüfen!",IF(AND(L157&lt;50,R157="Umbruch mit Leguminosen ab 50 %"),"Leguminosenanteil oder Bodenbearbeitung überprüfen!",IF(AND(J157&lt;50,Q157="Walzen/Mulchen mit Leguminosen ab 50 %"),"Leguminosenanteil oder Bodenbearbeitung überprüfen!",IF(AND(J157&gt;=50,Q157="Walzen/Mulchen/Mähen"),"Leguminosenanteil oder Bodenbearbeitung überprüfen!",IF(AND(J157&gt;=50,Q157="Umbruch mit Leguminosen &lt; 50 %"),"Leguminosenanteil oder Bodenbearbeitung überprüfen!",IF(AND(J157&lt;50,Q157="Umbruch mit Leguminosen ab 50 %"),"Leguminosenanteil oder Bodenbearbeitung überprüfen!",SUM(INDEX(Bodenbearbeitung!B:B,MATCH(Q157,Bodenbearbeitung!A:A,0)),INDEX(Bodenbearbeitung!B:B,MATCH(R157,Bodenbearbeitung!A:A,0))))))))))))))</f>
        <v/>
      </c>
      <c r="T157" s="109" t="str">
        <f t="shared" si="11"/>
        <v/>
      </c>
    </row>
    <row r="158" spans="1:20" x14ac:dyDescent="0.25">
      <c r="A158" s="108">
        <v>152</v>
      </c>
      <c r="B158" s="58" t="str">
        <f>IF(Flächenverzeichnis!A163="","",Flächenverzeichnis!A163)</f>
        <v/>
      </c>
      <c r="C158" s="88" t="str">
        <f>IF(B158="","",INDEX(Flächenverzeichnis!E:E,MATCH('Nmin-Methode'!B158,Flächenverzeichnis!A:A,0)))</f>
        <v/>
      </c>
      <c r="D158" s="59"/>
      <c r="E158" s="58" t="str">
        <f>IF(B158="","",IF(D158="","Zielertrag auswählen!",IF(D158="Traubenertrag:","Zielertrag auswählen!",INDEX('N-Grundbedarf'!C:C,MATCH(D158,'N-Grundbedarf'!A:A,0)))))</f>
        <v/>
      </c>
      <c r="F158" s="58" t="str">
        <f t="shared" si="8"/>
        <v/>
      </c>
      <c r="G158" s="59"/>
      <c r="H158" s="58" t="str">
        <f t="shared" si="9"/>
        <v/>
      </c>
      <c r="I158" s="59"/>
      <c r="J158" s="86"/>
      <c r="K158" s="89"/>
      <c r="L158" s="90"/>
      <c r="M158" s="88" t="str">
        <f>IF(B158="","",IF(OR(I158="",K158="",AND(I158="",K158="")),"Begrünung überprüfen!",IF(OR(J158="",L158="",AND(J158="",L158="")),"Leguminosenanteil überprüfen!",IF(AND(AND(I158="keine Begrünung",J158=0),AND(K158="keine Begrünung",L158=0)),0,IF(OR(AND(I158="",J158&gt;0),AND(K158="",L158&gt;0)),"Begrünung überprüfen!",IF(OR(AND(I158="keine Begrünung",J158&gt;0),AND(K158="keine Begrünung",L158&gt;0)),"Leguminosenanteil überprüfen!",IF(OR(AND(I158="Begrünung ohne Leguminosen",J158&gt;0),AND(K158="Begrünung ohne Leguminosen",L158&gt;0)),"Leguminosenanteil überprüfen!",IF(OR(AND(I158="Begrünung mit Leguminosen",J158&lt;=0),AND(K158="Begrünung mit Leguminosen",L158&lt;=0)),"Leguminosenanteil überprüfen!",IF(OR(I158="Begrünung ohne Leguminosen",K158="Begrünung ohne Leguminosen",I158="Begrünung mit Leguminosen",K158="Begrünung mit Leguminosen"),SUM(INDEX(Begrünung!C:C,MATCH(J158,Begrünung!A:A,0)),INDEX(Begrünung!C:C,MATCH(L158,Begrünung!A:A,0)),0))))))))))</f>
        <v/>
      </c>
      <c r="N158" s="59"/>
      <c r="O158" s="59"/>
      <c r="P158" s="58" t="str">
        <f t="shared" si="10"/>
        <v/>
      </c>
      <c r="Q158" s="59"/>
      <c r="R158" s="89"/>
      <c r="S158" s="58" t="str">
        <f>IF(B158="","",IF(OR(M158="Begrünung überprüfen!",M158="Leguminosenanteil überprüfen!"),"Begrünung überprüfen!",IF(OR(R158="",Q158="",AND(R158="",Q158="")),"Bodenbearbeitung auswählen!",IF(AND(L158&lt;50,R158="Walzen/Mulchen mit Leguminosen ab 50 %"),"Leguminosenanteil oder Bodenbearbeitung überprüfen!",IF(AND(L158&gt;=50,R158="Walzen/Mulchen/Mähen"),"Leguminosenanteil oder Bodenbearbeitung überprüfen!",IF(AND(L158&gt;=50,R158="Umbruch mit Leguminosen &lt; 50 %"),"Leguminosenanteil oder Bodenbearbeitung überprüfen!",IF(AND(L158&lt;50,R158="Umbruch mit Leguminosen ab 50 %"),"Leguminosenanteil oder Bodenbearbeitung überprüfen!",IF(AND(J158&lt;50,Q158="Walzen/Mulchen mit Leguminosen ab 50 %"),"Leguminosenanteil oder Bodenbearbeitung überprüfen!",IF(AND(J158&gt;=50,Q158="Walzen/Mulchen/Mähen"),"Leguminosenanteil oder Bodenbearbeitung überprüfen!",IF(AND(J158&gt;=50,Q158="Umbruch mit Leguminosen &lt; 50 %"),"Leguminosenanteil oder Bodenbearbeitung überprüfen!",IF(AND(J158&lt;50,Q158="Umbruch mit Leguminosen ab 50 %"),"Leguminosenanteil oder Bodenbearbeitung überprüfen!",SUM(INDEX(Bodenbearbeitung!B:B,MATCH(Q158,Bodenbearbeitung!A:A,0)),INDEX(Bodenbearbeitung!B:B,MATCH(R158,Bodenbearbeitung!A:A,0))))))))))))))</f>
        <v/>
      </c>
      <c r="T158" s="109" t="str">
        <f t="shared" si="11"/>
        <v/>
      </c>
    </row>
    <row r="159" spans="1:20" x14ac:dyDescent="0.25">
      <c r="A159" s="108">
        <v>153</v>
      </c>
      <c r="B159" s="58" t="str">
        <f>IF(Flächenverzeichnis!A164="","",Flächenverzeichnis!A164)</f>
        <v/>
      </c>
      <c r="C159" s="88" t="str">
        <f>IF(B159="","",INDEX(Flächenverzeichnis!E:E,MATCH('Nmin-Methode'!B159,Flächenverzeichnis!A:A,0)))</f>
        <v/>
      </c>
      <c r="D159" s="59"/>
      <c r="E159" s="58" t="str">
        <f>IF(B159="","",IF(D159="","Zielertrag auswählen!",IF(D159="Traubenertrag:","Zielertrag auswählen!",INDEX('N-Grundbedarf'!C:C,MATCH(D159,'N-Grundbedarf'!A:A,0)))))</f>
        <v/>
      </c>
      <c r="F159" s="58" t="str">
        <f t="shared" si="8"/>
        <v/>
      </c>
      <c r="G159" s="59"/>
      <c r="H159" s="58" t="str">
        <f t="shared" si="9"/>
        <v/>
      </c>
      <c r="I159" s="59"/>
      <c r="J159" s="86"/>
      <c r="K159" s="89"/>
      <c r="L159" s="90"/>
      <c r="M159" s="88" t="str">
        <f>IF(B159="","",IF(OR(I159="",K159="",AND(I159="",K159="")),"Begrünung überprüfen!",IF(OR(J159="",L159="",AND(J159="",L159="")),"Leguminosenanteil überprüfen!",IF(AND(AND(I159="keine Begrünung",J159=0),AND(K159="keine Begrünung",L159=0)),0,IF(OR(AND(I159="",J159&gt;0),AND(K159="",L159&gt;0)),"Begrünung überprüfen!",IF(OR(AND(I159="keine Begrünung",J159&gt;0),AND(K159="keine Begrünung",L159&gt;0)),"Leguminosenanteil überprüfen!",IF(OR(AND(I159="Begrünung ohne Leguminosen",J159&gt;0),AND(K159="Begrünung ohne Leguminosen",L159&gt;0)),"Leguminosenanteil überprüfen!",IF(OR(AND(I159="Begrünung mit Leguminosen",J159&lt;=0),AND(K159="Begrünung mit Leguminosen",L159&lt;=0)),"Leguminosenanteil überprüfen!",IF(OR(I159="Begrünung ohne Leguminosen",K159="Begrünung ohne Leguminosen",I159="Begrünung mit Leguminosen",K159="Begrünung mit Leguminosen"),SUM(INDEX(Begrünung!C:C,MATCH(J159,Begrünung!A:A,0)),INDEX(Begrünung!C:C,MATCH(L159,Begrünung!A:A,0)),0))))))))))</f>
        <v/>
      </c>
      <c r="N159" s="59"/>
      <c r="O159" s="59"/>
      <c r="P159" s="58" t="str">
        <f t="shared" si="10"/>
        <v/>
      </c>
      <c r="Q159" s="59"/>
      <c r="R159" s="89"/>
      <c r="S159" s="58" t="str">
        <f>IF(B159="","",IF(OR(M159="Begrünung überprüfen!",M159="Leguminosenanteil überprüfen!"),"Begrünung überprüfen!",IF(OR(R159="",Q159="",AND(R159="",Q159="")),"Bodenbearbeitung auswählen!",IF(AND(L159&lt;50,R159="Walzen/Mulchen mit Leguminosen ab 50 %"),"Leguminosenanteil oder Bodenbearbeitung überprüfen!",IF(AND(L159&gt;=50,R159="Walzen/Mulchen/Mähen"),"Leguminosenanteil oder Bodenbearbeitung überprüfen!",IF(AND(L159&gt;=50,R159="Umbruch mit Leguminosen &lt; 50 %"),"Leguminosenanteil oder Bodenbearbeitung überprüfen!",IF(AND(L159&lt;50,R159="Umbruch mit Leguminosen ab 50 %"),"Leguminosenanteil oder Bodenbearbeitung überprüfen!",IF(AND(J159&lt;50,Q159="Walzen/Mulchen mit Leguminosen ab 50 %"),"Leguminosenanteil oder Bodenbearbeitung überprüfen!",IF(AND(J159&gt;=50,Q159="Walzen/Mulchen/Mähen"),"Leguminosenanteil oder Bodenbearbeitung überprüfen!",IF(AND(J159&gt;=50,Q159="Umbruch mit Leguminosen &lt; 50 %"),"Leguminosenanteil oder Bodenbearbeitung überprüfen!",IF(AND(J159&lt;50,Q159="Umbruch mit Leguminosen ab 50 %"),"Leguminosenanteil oder Bodenbearbeitung überprüfen!",SUM(INDEX(Bodenbearbeitung!B:B,MATCH(Q159,Bodenbearbeitung!A:A,0)),INDEX(Bodenbearbeitung!B:B,MATCH(R159,Bodenbearbeitung!A:A,0))))))))))))))</f>
        <v/>
      </c>
      <c r="T159" s="109" t="str">
        <f t="shared" si="11"/>
        <v/>
      </c>
    </row>
    <row r="160" spans="1:20" x14ac:dyDescent="0.25">
      <c r="A160" s="108">
        <v>154</v>
      </c>
      <c r="B160" s="58" t="str">
        <f>IF(Flächenverzeichnis!A165="","",Flächenverzeichnis!A165)</f>
        <v/>
      </c>
      <c r="C160" s="88" t="str">
        <f>IF(B160="","",INDEX(Flächenverzeichnis!E:E,MATCH('Nmin-Methode'!B160,Flächenverzeichnis!A:A,0)))</f>
        <v/>
      </c>
      <c r="D160" s="59"/>
      <c r="E160" s="58" t="str">
        <f>IF(B160="","",IF(D160="","Zielertrag auswählen!",IF(D160="Traubenertrag:","Zielertrag auswählen!",INDEX('N-Grundbedarf'!C:C,MATCH(D160,'N-Grundbedarf'!A:A,0)))))</f>
        <v/>
      </c>
      <c r="F160" s="58" t="str">
        <f t="shared" si="8"/>
        <v/>
      </c>
      <c r="G160" s="59"/>
      <c r="H160" s="58" t="str">
        <f t="shared" si="9"/>
        <v/>
      </c>
      <c r="I160" s="59"/>
      <c r="J160" s="86"/>
      <c r="K160" s="89"/>
      <c r="L160" s="90"/>
      <c r="M160" s="88" t="str">
        <f>IF(B160="","",IF(OR(I160="",K160="",AND(I160="",K160="")),"Begrünung überprüfen!",IF(OR(J160="",L160="",AND(J160="",L160="")),"Leguminosenanteil überprüfen!",IF(AND(AND(I160="keine Begrünung",J160=0),AND(K160="keine Begrünung",L160=0)),0,IF(OR(AND(I160="",J160&gt;0),AND(K160="",L160&gt;0)),"Begrünung überprüfen!",IF(OR(AND(I160="keine Begrünung",J160&gt;0),AND(K160="keine Begrünung",L160&gt;0)),"Leguminosenanteil überprüfen!",IF(OR(AND(I160="Begrünung ohne Leguminosen",J160&gt;0),AND(K160="Begrünung ohne Leguminosen",L160&gt;0)),"Leguminosenanteil überprüfen!",IF(OR(AND(I160="Begrünung mit Leguminosen",J160&lt;=0),AND(K160="Begrünung mit Leguminosen",L160&lt;=0)),"Leguminosenanteil überprüfen!",IF(OR(I160="Begrünung ohne Leguminosen",K160="Begrünung ohne Leguminosen",I160="Begrünung mit Leguminosen",K160="Begrünung mit Leguminosen"),SUM(INDEX(Begrünung!C:C,MATCH(J160,Begrünung!A:A,0)),INDEX(Begrünung!C:C,MATCH(L160,Begrünung!A:A,0)),0))))))))))</f>
        <v/>
      </c>
      <c r="N160" s="59"/>
      <c r="O160" s="59"/>
      <c r="P160" s="58" t="str">
        <f t="shared" si="10"/>
        <v/>
      </c>
      <c r="Q160" s="59"/>
      <c r="R160" s="89"/>
      <c r="S160" s="58" t="str">
        <f>IF(B160="","",IF(OR(M160="Begrünung überprüfen!",M160="Leguminosenanteil überprüfen!"),"Begrünung überprüfen!",IF(OR(R160="",Q160="",AND(R160="",Q160="")),"Bodenbearbeitung auswählen!",IF(AND(L160&lt;50,R160="Walzen/Mulchen mit Leguminosen ab 50 %"),"Leguminosenanteil oder Bodenbearbeitung überprüfen!",IF(AND(L160&gt;=50,R160="Walzen/Mulchen/Mähen"),"Leguminosenanteil oder Bodenbearbeitung überprüfen!",IF(AND(L160&gt;=50,R160="Umbruch mit Leguminosen &lt; 50 %"),"Leguminosenanteil oder Bodenbearbeitung überprüfen!",IF(AND(L160&lt;50,R160="Umbruch mit Leguminosen ab 50 %"),"Leguminosenanteil oder Bodenbearbeitung überprüfen!",IF(AND(J160&lt;50,Q160="Walzen/Mulchen mit Leguminosen ab 50 %"),"Leguminosenanteil oder Bodenbearbeitung überprüfen!",IF(AND(J160&gt;=50,Q160="Walzen/Mulchen/Mähen"),"Leguminosenanteil oder Bodenbearbeitung überprüfen!",IF(AND(J160&gt;=50,Q160="Umbruch mit Leguminosen &lt; 50 %"),"Leguminosenanteil oder Bodenbearbeitung überprüfen!",IF(AND(J160&lt;50,Q160="Umbruch mit Leguminosen ab 50 %"),"Leguminosenanteil oder Bodenbearbeitung überprüfen!",SUM(INDEX(Bodenbearbeitung!B:B,MATCH(Q160,Bodenbearbeitung!A:A,0)),INDEX(Bodenbearbeitung!B:B,MATCH(R160,Bodenbearbeitung!A:A,0))))))))))))))</f>
        <v/>
      </c>
      <c r="T160" s="109" t="str">
        <f t="shared" si="11"/>
        <v/>
      </c>
    </row>
    <row r="161" spans="1:20" x14ac:dyDescent="0.25">
      <c r="A161" s="108">
        <v>155</v>
      </c>
      <c r="B161" s="58" t="str">
        <f>IF(Flächenverzeichnis!A166="","",Flächenverzeichnis!A166)</f>
        <v/>
      </c>
      <c r="C161" s="88" t="str">
        <f>IF(B161="","",INDEX(Flächenverzeichnis!E:E,MATCH('Nmin-Methode'!B161,Flächenverzeichnis!A:A,0)))</f>
        <v/>
      </c>
      <c r="D161" s="59"/>
      <c r="E161" s="58" t="str">
        <f>IF(B161="","",IF(D161="","Zielertrag auswählen!",IF(D161="Traubenertrag:","Zielertrag auswählen!",INDEX('N-Grundbedarf'!C:C,MATCH(D161,'N-Grundbedarf'!A:A,0)))))</f>
        <v/>
      </c>
      <c r="F161" s="58" t="str">
        <f t="shared" si="8"/>
        <v/>
      </c>
      <c r="G161" s="59"/>
      <c r="H161" s="58" t="str">
        <f t="shared" si="9"/>
        <v/>
      </c>
      <c r="I161" s="59"/>
      <c r="J161" s="86"/>
      <c r="K161" s="89"/>
      <c r="L161" s="90"/>
      <c r="M161" s="88" t="str">
        <f>IF(B161="","",IF(OR(I161="",K161="",AND(I161="",K161="")),"Begrünung überprüfen!",IF(OR(J161="",L161="",AND(J161="",L161="")),"Leguminosenanteil überprüfen!",IF(AND(AND(I161="keine Begrünung",J161=0),AND(K161="keine Begrünung",L161=0)),0,IF(OR(AND(I161="",J161&gt;0),AND(K161="",L161&gt;0)),"Begrünung überprüfen!",IF(OR(AND(I161="keine Begrünung",J161&gt;0),AND(K161="keine Begrünung",L161&gt;0)),"Leguminosenanteil überprüfen!",IF(OR(AND(I161="Begrünung ohne Leguminosen",J161&gt;0),AND(K161="Begrünung ohne Leguminosen",L161&gt;0)),"Leguminosenanteil überprüfen!",IF(OR(AND(I161="Begrünung mit Leguminosen",J161&lt;=0),AND(K161="Begrünung mit Leguminosen",L161&lt;=0)),"Leguminosenanteil überprüfen!",IF(OR(I161="Begrünung ohne Leguminosen",K161="Begrünung ohne Leguminosen",I161="Begrünung mit Leguminosen",K161="Begrünung mit Leguminosen"),SUM(INDEX(Begrünung!C:C,MATCH(J161,Begrünung!A:A,0)),INDEX(Begrünung!C:C,MATCH(L161,Begrünung!A:A,0)),0))))))))))</f>
        <v/>
      </c>
      <c r="N161" s="59"/>
      <c r="O161" s="59"/>
      <c r="P161" s="58" t="str">
        <f t="shared" si="10"/>
        <v/>
      </c>
      <c r="Q161" s="59"/>
      <c r="R161" s="89"/>
      <c r="S161" s="58" t="str">
        <f>IF(B161="","",IF(OR(M161="Begrünung überprüfen!",M161="Leguminosenanteil überprüfen!"),"Begrünung überprüfen!",IF(OR(R161="",Q161="",AND(R161="",Q161="")),"Bodenbearbeitung auswählen!",IF(AND(L161&lt;50,R161="Walzen/Mulchen mit Leguminosen ab 50 %"),"Leguminosenanteil oder Bodenbearbeitung überprüfen!",IF(AND(L161&gt;=50,R161="Walzen/Mulchen/Mähen"),"Leguminosenanteil oder Bodenbearbeitung überprüfen!",IF(AND(L161&gt;=50,R161="Umbruch mit Leguminosen &lt; 50 %"),"Leguminosenanteil oder Bodenbearbeitung überprüfen!",IF(AND(L161&lt;50,R161="Umbruch mit Leguminosen ab 50 %"),"Leguminosenanteil oder Bodenbearbeitung überprüfen!",IF(AND(J161&lt;50,Q161="Walzen/Mulchen mit Leguminosen ab 50 %"),"Leguminosenanteil oder Bodenbearbeitung überprüfen!",IF(AND(J161&gt;=50,Q161="Walzen/Mulchen/Mähen"),"Leguminosenanteil oder Bodenbearbeitung überprüfen!",IF(AND(J161&gt;=50,Q161="Umbruch mit Leguminosen &lt; 50 %"),"Leguminosenanteil oder Bodenbearbeitung überprüfen!",IF(AND(J161&lt;50,Q161="Umbruch mit Leguminosen ab 50 %"),"Leguminosenanteil oder Bodenbearbeitung überprüfen!",SUM(INDEX(Bodenbearbeitung!B:B,MATCH(Q161,Bodenbearbeitung!A:A,0)),INDEX(Bodenbearbeitung!B:B,MATCH(R161,Bodenbearbeitung!A:A,0))))))))))))))</f>
        <v/>
      </c>
      <c r="T161" s="109" t="str">
        <f t="shared" si="11"/>
        <v/>
      </c>
    </row>
    <row r="162" spans="1:20" x14ac:dyDescent="0.25">
      <c r="A162" s="108">
        <v>156</v>
      </c>
      <c r="B162" s="58" t="str">
        <f>IF(Flächenverzeichnis!A167="","",Flächenverzeichnis!A167)</f>
        <v/>
      </c>
      <c r="C162" s="88" t="str">
        <f>IF(B162="","",INDEX(Flächenverzeichnis!E:E,MATCH('Nmin-Methode'!B162,Flächenverzeichnis!A:A,0)))</f>
        <v/>
      </c>
      <c r="D162" s="59"/>
      <c r="E162" s="58" t="str">
        <f>IF(B162="","",IF(D162="","Zielertrag auswählen!",IF(D162="Traubenertrag:","Zielertrag auswählen!",INDEX('N-Grundbedarf'!C:C,MATCH(D162,'N-Grundbedarf'!A:A,0)))))</f>
        <v/>
      </c>
      <c r="F162" s="58" t="str">
        <f t="shared" si="8"/>
        <v/>
      </c>
      <c r="G162" s="59"/>
      <c r="H162" s="58" t="str">
        <f t="shared" si="9"/>
        <v/>
      </c>
      <c r="I162" s="59"/>
      <c r="J162" s="86"/>
      <c r="K162" s="89"/>
      <c r="L162" s="90"/>
      <c r="M162" s="88" t="str">
        <f>IF(B162="","",IF(OR(I162="",K162="",AND(I162="",K162="")),"Begrünung überprüfen!",IF(OR(J162="",L162="",AND(J162="",L162="")),"Leguminosenanteil überprüfen!",IF(AND(AND(I162="keine Begrünung",J162=0),AND(K162="keine Begrünung",L162=0)),0,IF(OR(AND(I162="",J162&gt;0),AND(K162="",L162&gt;0)),"Begrünung überprüfen!",IF(OR(AND(I162="keine Begrünung",J162&gt;0),AND(K162="keine Begrünung",L162&gt;0)),"Leguminosenanteil überprüfen!",IF(OR(AND(I162="Begrünung ohne Leguminosen",J162&gt;0),AND(K162="Begrünung ohne Leguminosen",L162&gt;0)),"Leguminosenanteil überprüfen!",IF(OR(AND(I162="Begrünung mit Leguminosen",J162&lt;=0),AND(K162="Begrünung mit Leguminosen",L162&lt;=0)),"Leguminosenanteil überprüfen!",IF(OR(I162="Begrünung ohne Leguminosen",K162="Begrünung ohne Leguminosen",I162="Begrünung mit Leguminosen",K162="Begrünung mit Leguminosen"),SUM(INDEX(Begrünung!C:C,MATCH(J162,Begrünung!A:A,0)),INDEX(Begrünung!C:C,MATCH(L162,Begrünung!A:A,0)),0))))))))))</f>
        <v/>
      </c>
      <c r="N162" s="59"/>
      <c r="O162" s="59"/>
      <c r="P162" s="58" t="str">
        <f t="shared" si="10"/>
        <v/>
      </c>
      <c r="Q162" s="59"/>
      <c r="R162" s="89"/>
      <c r="S162" s="58" t="str">
        <f>IF(B162="","",IF(OR(M162="Begrünung überprüfen!",M162="Leguminosenanteil überprüfen!"),"Begrünung überprüfen!",IF(OR(R162="",Q162="",AND(R162="",Q162="")),"Bodenbearbeitung auswählen!",IF(AND(L162&lt;50,R162="Walzen/Mulchen mit Leguminosen ab 50 %"),"Leguminosenanteil oder Bodenbearbeitung überprüfen!",IF(AND(L162&gt;=50,R162="Walzen/Mulchen/Mähen"),"Leguminosenanteil oder Bodenbearbeitung überprüfen!",IF(AND(L162&gt;=50,R162="Umbruch mit Leguminosen &lt; 50 %"),"Leguminosenanteil oder Bodenbearbeitung überprüfen!",IF(AND(L162&lt;50,R162="Umbruch mit Leguminosen ab 50 %"),"Leguminosenanteil oder Bodenbearbeitung überprüfen!",IF(AND(J162&lt;50,Q162="Walzen/Mulchen mit Leguminosen ab 50 %"),"Leguminosenanteil oder Bodenbearbeitung überprüfen!",IF(AND(J162&gt;=50,Q162="Walzen/Mulchen/Mähen"),"Leguminosenanteil oder Bodenbearbeitung überprüfen!",IF(AND(J162&gt;=50,Q162="Umbruch mit Leguminosen &lt; 50 %"),"Leguminosenanteil oder Bodenbearbeitung überprüfen!",IF(AND(J162&lt;50,Q162="Umbruch mit Leguminosen ab 50 %"),"Leguminosenanteil oder Bodenbearbeitung überprüfen!",SUM(INDEX(Bodenbearbeitung!B:B,MATCH(Q162,Bodenbearbeitung!A:A,0)),INDEX(Bodenbearbeitung!B:B,MATCH(R162,Bodenbearbeitung!A:A,0))))))))))))))</f>
        <v/>
      </c>
      <c r="T162" s="109" t="str">
        <f t="shared" si="11"/>
        <v/>
      </c>
    </row>
    <row r="163" spans="1:20" x14ac:dyDescent="0.25">
      <c r="A163" s="108">
        <v>157</v>
      </c>
      <c r="B163" s="58" t="str">
        <f>IF(Flächenverzeichnis!A168="","",Flächenverzeichnis!A168)</f>
        <v/>
      </c>
      <c r="C163" s="88" t="str">
        <f>IF(B163="","",INDEX(Flächenverzeichnis!E:E,MATCH('Nmin-Methode'!B163,Flächenverzeichnis!A:A,0)))</f>
        <v/>
      </c>
      <c r="D163" s="59"/>
      <c r="E163" s="58" t="str">
        <f>IF(B163="","",IF(D163="","Zielertrag auswählen!",IF(D163="Traubenertrag:","Zielertrag auswählen!",INDEX('N-Grundbedarf'!C:C,MATCH(D163,'N-Grundbedarf'!A:A,0)))))</f>
        <v/>
      </c>
      <c r="F163" s="58" t="str">
        <f t="shared" si="8"/>
        <v/>
      </c>
      <c r="G163" s="59"/>
      <c r="H163" s="58" t="str">
        <f t="shared" si="9"/>
        <v/>
      </c>
      <c r="I163" s="59"/>
      <c r="J163" s="86"/>
      <c r="K163" s="89"/>
      <c r="L163" s="90"/>
      <c r="M163" s="88" t="str">
        <f>IF(B163="","",IF(OR(I163="",K163="",AND(I163="",K163="")),"Begrünung überprüfen!",IF(OR(J163="",L163="",AND(J163="",L163="")),"Leguminosenanteil überprüfen!",IF(AND(AND(I163="keine Begrünung",J163=0),AND(K163="keine Begrünung",L163=0)),0,IF(OR(AND(I163="",J163&gt;0),AND(K163="",L163&gt;0)),"Begrünung überprüfen!",IF(OR(AND(I163="keine Begrünung",J163&gt;0),AND(K163="keine Begrünung",L163&gt;0)),"Leguminosenanteil überprüfen!",IF(OR(AND(I163="Begrünung ohne Leguminosen",J163&gt;0),AND(K163="Begrünung ohne Leguminosen",L163&gt;0)),"Leguminosenanteil überprüfen!",IF(OR(AND(I163="Begrünung mit Leguminosen",J163&lt;=0),AND(K163="Begrünung mit Leguminosen",L163&lt;=0)),"Leguminosenanteil überprüfen!",IF(OR(I163="Begrünung ohne Leguminosen",K163="Begrünung ohne Leguminosen",I163="Begrünung mit Leguminosen",K163="Begrünung mit Leguminosen"),SUM(INDEX(Begrünung!C:C,MATCH(J163,Begrünung!A:A,0)),INDEX(Begrünung!C:C,MATCH(L163,Begrünung!A:A,0)),0))))))))))</f>
        <v/>
      </c>
      <c r="N163" s="59"/>
      <c r="O163" s="59"/>
      <c r="P163" s="58" t="str">
        <f t="shared" si="10"/>
        <v/>
      </c>
      <c r="Q163" s="59"/>
      <c r="R163" s="89"/>
      <c r="S163" s="58" t="str">
        <f>IF(B163="","",IF(OR(M163="Begrünung überprüfen!",M163="Leguminosenanteil überprüfen!"),"Begrünung überprüfen!",IF(OR(R163="",Q163="",AND(R163="",Q163="")),"Bodenbearbeitung auswählen!",IF(AND(L163&lt;50,R163="Walzen/Mulchen mit Leguminosen ab 50 %"),"Leguminosenanteil oder Bodenbearbeitung überprüfen!",IF(AND(L163&gt;=50,R163="Walzen/Mulchen/Mähen"),"Leguminosenanteil oder Bodenbearbeitung überprüfen!",IF(AND(L163&gt;=50,R163="Umbruch mit Leguminosen &lt; 50 %"),"Leguminosenanteil oder Bodenbearbeitung überprüfen!",IF(AND(L163&lt;50,R163="Umbruch mit Leguminosen ab 50 %"),"Leguminosenanteil oder Bodenbearbeitung überprüfen!",IF(AND(J163&lt;50,Q163="Walzen/Mulchen mit Leguminosen ab 50 %"),"Leguminosenanteil oder Bodenbearbeitung überprüfen!",IF(AND(J163&gt;=50,Q163="Walzen/Mulchen/Mähen"),"Leguminosenanteil oder Bodenbearbeitung überprüfen!",IF(AND(J163&gt;=50,Q163="Umbruch mit Leguminosen &lt; 50 %"),"Leguminosenanteil oder Bodenbearbeitung überprüfen!",IF(AND(J163&lt;50,Q163="Umbruch mit Leguminosen ab 50 %"),"Leguminosenanteil oder Bodenbearbeitung überprüfen!",SUM(INDEX(Bodenbearbeitung!B:B,MATCH(Q163,Bodenbearbeitung!A:A,0)),INDEX(Bodenbearbeitung!B:B,MATCH(R163,Bodenbearbeitung!A:A,0))))))))))))))</f>
        <v/>
      </c>
      <c r="T163" s="109" t="str">
        <f t="shared" si="11"/>
        <v/>
      </c>
    </row>
    <row r="164" spans="1:20" x14ac:dyDescent="0.25">
      <c r="A164" s="108">
        <v>158</v>
      </c>
      <c r="B164" s="58" t="str">
        <f>IF(Flächenverzeichnis!A169="","",Flächenverzeichnis!A169)</f>
        <v/>
      </c>
      <c r="C164" s="88" t="str">
        <f>IF(B164="","",INDEX(Flächenverzeichnis!E:E,MATCH('Nmin-Methode'!B164,Flächenverzeichnis!A:A,0)))</f>
        <v/>
      </c>
      <c r="D164" s="59"/>
      <c r="E164" s="58" t="str">
        <f>IF(B164="","",IF(D164="","Zielertrag auswählen!",IF(D164="Traubenertrag:","Zielertrag auswählen!",INDEX('N-Grundbedarf'!C:C,MATCH(D164,'N-Grundbedarf'!A:A,0)))))</f>
        <v/>
      </c>
      <c r="F164" s="58" t="str">
        <f t="shared" si="8"/>
        <v/>
      </c>
      <c r="G164" s="59"/>
      <c r="H164" s="58" t="str">
        <f t="shared" si="9"/>
        <v/>
      </c>
      <c r="I164" s="59"/>
      <c r="J164" s="86"/>
      <c r="K164" s="89"/>
      <c r="L164" s="90"/>
      <c r="M164" s="88" t="str">
        <f>IF(B164="","",IF(OR(I164="",K164="",AND(I164="",K164="")),"Begrünung überprüfen!",IF(OR(J164="",L164="",AND(J164="",L164="")),"Leguminosenanteil überprüfen!",IF(AND(AND(I164="keine Begrünung",J164=0),AND(K164="keine Begrünung",L164=0)),0,IF(OR(AND(I164="",J164&gt;0),AND(K164="",L164&gt;0)),"Begrünung überprüfen!",IF(OR(AND(I164="keine Begrünung",J164&gt;0),AND(K164="keine Begrünung",L164&gt;0)),"Leguminosenanteil überprüfen!",IF(OR(AND(I164="Begrünung ohne Leguminosen",J164&gt;0),AND(K164="Begrünung ohne Leguminosen",L164&gt;0)),"Leguminosenanteil überprüfen!",IF(OR(AND(I164="Begrünung mit Leguminosen",J164&lt;=0),AND(K164="Begrünung mit Leguminosen",L164&lt;=0)),"Leguminosenanteil überprüfen!",IF(OR(I164="Begrünung ohne Leguminosen",K164="Begrünung ohne Leguminosen",I164="Begrünung mit Leguminosen",K164="Begrünung mit Leguminosen"),SUM(INDEX(Begrünung!C:C,MATCH(J164,Begrünung!A:A,0)),INDEX(Begrünung!C:C,MATCH(L164,Begrünung!A:A,0)),0))))))))))</f>
        <v/>
      </c>
      <c r="N164" s="59"/>
      <c r="O164" s="59"/>
      <c r="P164" s="58" t="str">
        <f t="shared" si="10"/>
        <v/>
      </c>
      <c r="Q164" s="59"/>
      <c r="R164" s="89"/>
      <c r="S164" s="58" t="str">
        <f>IF(B164="","",IF(OR(M164="Begrünung überprüfen!",M164="Leguminosenanteil überprüfen!"),"Begrünung überprüfen!",IF(OR(R164="",Q164="",AND(R164="",Q164="")),"Bodenbearbeitung auswählen!",IF(AND(L164&lt;50,R164="Walzen/Mulchen mit Leguminosen ab 50 %"),"Leguminosenanteil oder Bodenbearbeitung überprüfen!",IF(AND(L164&gt;=50,R164="Walzen/Mulchen/Mähen"),"Leguminosenanteil oder Bodenbearbeitung überprüfen!",IF(AND(L164&gt;=50,R164="Umbruch mit Leguminosen &lt; 50 %"),"Leguminosenanteil oder Bodenbearbeitung überprüfen!",IF(AND(L164&lt;50,R164="Umbruch mit Leguminosen ab 50 %"),"Leguminosenanteil oder Bodenbearbeitung überprüfen!",IF(AND(J164&lt;50,Q164="Walzen/Mulchen mit Leguminosen ab 50 %"),"Leguminosenanteil oder Bodenbearbeitung überprüfen!",IF(AND(J164&gt;=50,Q164="Walzen/Mulchen/Mähen"),"Leguminosenanteil oder Bodenbearbeitung überprüfen!",IF(AND(J164&gt;=50,Q164="Umbruch mit Leguminosen &lt; 50 %"),"Leguminosenanteil oder Bodenbearbeitung überprüfen!",IF(AND(J164&lt;50,Q164="Umbruch mit Leguminosen ab 50 %"),"Leguminosenanteil oder Bodenbearbeitung überprüfen!",SUM(INDEX(Bodenbearbeitung!B:B,MATCH(Q164,Bodenbearbeitung!A:A,0)),INDEX(Bodenbearbeitung!B:B,MATCH(R164,Bodenbearbeitung!A:A,0))))))))))))))</f>
        <v/>
      </c>
      <c r="T164" s="109" t="str">
        <f t="shared" si="11"/>
        <v/>
      </c>
    </row>
    <row r="165" spans="1:20" x14ac:dyDescent="0.25">
      <c r="A165" s="108">
        <v>159</v>
      </c>
      <c r="B165" s="58" t="str">
        <f>IF(Flächenverzeichnis!A170="","",Flächenverzeichnis!A170)</f>
        <v/>
      </c>
      <c r="C165" s="88" t="str">
        <f>IF(B165="","",INDEX(Flächenverzeichnis!E:E,MATCH('Nmin-Methode'!B165,Flächenverzeichnis!A:A,0)))</f>
        <v/>
      </c>
      <c r="D165" s="59"/>
      <c r="E165" s="58" t="str">
        <f>IF(B165="","",IF(D165="","Zielertrag auswählen!",IF(D165="Traubenertrag:","Zielertrag auswählen!",INDEX('N-Grundbedarf'!C:C,MATCH(D165,'N-Grundbedarf'!A:A,0)))))</f>
        <v/>
      </c>
      <c r="F165" s="58" t="str">
        <f t="shared" si="8"/>
        <v/>
      </c>
      <c r="G165" s="59"/>
      <c r="H165" s="58" t="str">
        <f t="shared" si="9"/>
        <v/>
      </c>
      <c r="I165" s="59"/>
      <c r="J165" s="86"/>
      <c r="K165" s="89"/>
      <c r="L165" s="90"/>
      <c r="M165" s="88" t="str">
        <f>IF(B165="","",IF(OR(I165="",K165="",AND(I165="",K165="")),"Begrünung überprüfen!",IF(OR(J165="",L165="",AND(J165="",L165="")),"Leguminosenanteil überprüfen!",IF(AND(AND(I165="keine Begrünung",J165=0),AND(K165="keine Begrünung",L165=0)),0,IF(OR(AND(I165="",J165&gt;0),AND(K165="",L165&gt;0)),"Begrünung überprüfen!",IF(OR(AND(I165="keine Begrünung",J165&gt;0),AND(K165="keine Begrünung",L165&gt;0)),"Leguminosenanteil überprüfen!",IF(OR(AND(I165="Begrünung ohne Leguminosen",J165&gt;0),AND(K165="Begrünung ohne Leguminosen",L165&gt;0)),"Leguminosenanteil überprüfen!",IF(OR(AND(I165="Begrünung mit Leguminosen",J165&lt;=0),AND(K165="Begrünung mit Leguminosen",L165&lt;=0)),"Leguminosenanteil überprüfen!",IF(OR(I165="Begrünung ohne Leguminosen",K165="Begrünung ohne Leguminosen",I165="Begrünung mit Leguminosen",K165="Begrünung mit Leguminosen"),SUM(INDEX(Begrünung!C:C,MATCH(J165,Begrünung!A:A,0)),INDEX(Begrünung!C:C,MATCH(L165,Begrünung!A:A,0)),0))))))))))</f>
        <v/>
      </c>
      <c r="N165" s="59"/>
      <c r="O165" s="59"/>
      <c r="P165" s="58" t="str">
        <f t="shared" si="10"/>
        <v/>
      </c>
      <c r="Q165" s="59"/>
      <c r="R165" s="89"/>
      <c r="S165" s="58" t="str">
        <f>IF(B165="","",IF(OR(M165="Begrünung überprüfen!",M165="Leguminosenanteil überprüfen!"),"Begrünung überprüfen!",IF(OR(R165="",Q165="",AND(R165="",Q165="")),"Bodenbearbeitung auswählen!",IF(AND(L165&lt;50,R165="Walzen/Mulchen mit Leguminosen ab 50 %"),"Leguminosenanteil oder Bodenbearbeitung überprüfen!",IF(AND(L165&gt;=50,R165="Walzen/Mulchen/Mähen"),"Leguminosenanteil oder Bodenbearbeitung überprüfen!",IF(AND(L165&gt;=50,R165="Umbruch mit Leguminosen &lt; 50 %"),"Leguminosenanteil oder Bodenbearbeitung überprüfen!",IF(AND(L165&lt;50,R165="Umbruch mit Leguminosen ab 50 %"),"Leguminosenanteil oder Bodenbearbeitung überprüfen!",IF(AND(J165&lt;50,Q165="Walzen/Mulchen mit Leguminosen ab 50 %"),"Leguminosenanteil oder Bodenbearbeitung überprüfen!",IF(AND(J165&gt;=50,Q165="Walzen/Mulchen/Mähen"),"Leguminosenanteil oder Bodenbearbeitung überprüfen!",IF(AND(J165&gt;=50,Q165="Umbruch mit Leguminosen &lt; 50 %"),"Leguminosenanteil oder Bodenbearbeitung überprüfen!",IF(AND(J165&lt;50,Q165="Umbruch mit Leguminosen ab 50 %"),"Leguminosenanteil oder Bodenbearbeitung überprüfen!",SUM(INDEX(Bodenbearbeitung!B:B,MATCH(Q165,Bodenbearbeitung!A:A,0)),INDEX(Bodenbearbeitung!B:B,MATCH(R165,Bodenbearbeitung!A:A,0))))))))))))))</f>
        <v/>
      </c>
      <c r="T165" s="109" t="str">
        <f t="shared" si="11"/>
        <v/>
      </c>
    </row>
    <row r="166" spans="1:20" x14ac:dyDescent="0.25">
      <c r="A166" s="108">
        <v>160</v>
      </c>
      <c r="B166" s="58" t="str">
        <f>IF(Flächenverzeichnis!A171="","",Flächenverzeichnis!A171)</f>
        <v/>
      </c>
      <c r="C166" s="88" t="str">
        <f>IF(B166="","",INDEX(Flächenverzeichnis!E:E,MATCH('Nmin-Methode'!B166,Flächenverzeichnis!A:A,0)))</f>
        <v/>
      </c>
      <c r="D166" s="59"/>
      <c r="E166" s="58" t="str">
        <f>IF(B166="","",IF(D166="","Zielertrag auswählen!",IF(D166="Traubenertrag:","Zielertrag auswählen!",INDEX('N-Grundbedarf'!C:C,MATCH(D166,'N-Grundbedarf'!A:A,0)))))</f>
        <v/>
      </c>
      <c r="F166" s="58" t="str">
        <f t="shared" si="8"/>
        <v/>
      </c>
      <c r="G166" s="59"/>
      <c r="H166" s="58" t="str">
        <f t="shared" si="9"/>
        <v/>
      </c>
      <c r="I166" s="59"/>
      <c r="J166" s="86"/>
      <c r="K166" s="89"/>
      <c r="L166" s="90"/>
      <c r="M166" s="88" t="str">
        <f>IF(B166="","",IF(OR(I166="",K166="",AND(I166="",K166="")),"Begrünung überprüfen!",IF(OR(J166="",L166="",AND(J166="",L166="")),"Leguminosenanteil überprüfen!",IF(AND(AND(I166="keine Begrünung",J166=0),AND(K166="keine Begrünung",L166=0)),0,IF(OR(AND(I166="",J166&gt;0),AND(K166="",L166&gt;0)),"Begrünung überprüfen!",IF(OR(AND(I166="keine Begrünung",J166&gt;0),AND(K166="keine Begrünung",L166&gt;0)),"Leguminosenanteil überprüfen!",IF(OR(AND(I166="Begrünung ohne Leguminosen",J166&gt;0),AND(K166="Begrünung ohne Leguminosen",L166&gt;0)),"Leguminosenanteil überprüfen!",IF(OR(AND(I166="Begrünung mit Leguminosen",J166&lt;=0),AND(K166="Begrünung mit Leguminosen",L166&lt;=0)),"Leguminosenanteil überprüfen!",IF(OR(I166="Begrünung ohne Leguminosen",K166="Begrünung ohne Leguminosen",I166="Begrünung mit Leguminosen",K166="Begrünung mit Leguminosen"),SUM(INDEX(Begrünung!C:C,MATCH(J166,Begrünung!A:A,0)),INDEX(Begrünung!C:C,MATCH(L166,Begrünung!A:A,0)),0))))))))))</f>
        <v/>
      </c>
      <c r="N166" s="59"/>
      <c r="O166" s="59"/>
      <c r="P166" s="58" t="str">
        <f t="shared" si="10"/>
        <v/>
      </c>
      <c r="Q166" s="59"/>
      <c r="R166" s="89"/>
      <c r="S166" s="58" t="str">
        <f>IF(B166="","",IF(OR(M166="Begrünung überprüfen!",M166="Leguminosenanteil überprüfen!"),"Begrünung überprüfen!",IF(OR(R166="",Q166="",AND(R166="",Q166="")),"Bodenbearbeitung auswählen!",IF(AND(L166&lt;50,R166="Walzen/Mulchen mit Leguminosen ab 50 %"),"Leguminosenanteil oder Bodenbearbeitung überprüfen!",IF(AND(L166&gt;=50,R166="Walzen/Mulchen/Mähen"),"Leguminosenanteil oder Bodenbearbeitung überprüfen!",IF(AND(L166&gt;=50,R166="Umbruch mit Leguminosen &lt; 50 %"),"Leguminosenanteil oder Bodenbearbeitung überprüfen!",IF(AND(L166&lt;50,R166="Umbruch mit Leguminosen ab 50 %"),"Leguminosenanteil oder Bodenbearbeitung überprüfen!",IF(AND(J166&lt;50,Q166="Walzen/Mulchen mit Leguminosen ab 50 %"),"Leguminosenanteil oder Bodenbearbeitung überprüfen!",IF(AND(J166&gt;=50,Q166="Walzen/Mulchen/Mähen"),"Leguminosenanteil oder Bodenbearbeitung überprüfen!",IF(AND(J166&gt;=50,Q166="Umbruch mit Leguminosen &lt; 50 %"),"Leguminosenanteil oder Bodenbearbeitung überprüfen!",IF(AND(J166&lt;50,Q166="Umbruch mit Leguminosen ab 50 %"),"Leguminosenanteil oder Bodenbearbeitung überprüfen!",SUM(INDEX(Bodenbearbeitung!B:B,MATCH(Q166,Bodenbearbeitung!A:A,0)),INDEX(Bodenbearbeitung!B:B,MATCH(R166,Bodenbearbeitung!A:A,0))))))))))))))</f>
        <v/>
      </c>
      <c r="T166" s="109" t="str">
        <f t="shared" si="11"/>
        <v/>
      </c>
    </row>
    <row r="167" spans="1:20" x14ac:dyDescent="0.25">
      <c r="A167" s="108">
        <v>161</v>
      </c>
      <c r="B167" s="58" t="str">
        <f>IF(Flächenverzeichnis!A172="","",Flächenverzeichnis!A172)</f>
        <v/>
      </c>
      <c r="C167" s="88" t="str">
        <f>IF(B167="","",INDEX(Flächenverzeichnis!E:E,MATCH('Nmin-Methode'!B167,Flächenverzeichnis!A:A,0)))</f>
        <v/>
      </c>
      <c r="D167" s="59"/>
      <c r="E167" s="58" t="str">
        <f>IF(B167="","",IF(D167="","Zielertrag auswählen!",IF(D167="Traubenertrag:","Zielertrag auswählen!",INDEX('N-Grundbedarf'!C:C,MATCH(D167,'N-Grundbedarf'!A:A,0)))))</f>
        <v/>
      </c>
      <c r="F167" s="58" t="str">
        <f t="shared" si="8"/>
        <v/>
      </c>
      <c r="G167" s="59"/>
      <c r="H167" s="58" t="str">
        <f t="shared" si="9"/>
        <v/>
      </c>
      <c r="I167" s="59"/>
      <c r="J167" s="86"/>
      <c r="K167" s="89"/>
      <c r="L167" s="90"/>
      <c r="M167" s="88" t="str">
        <f>IF(B167="","",IF(OR(I167="",K167="",AND(I167="",K167="")),"Begrünung überprüfen!",IF(OR(J167="",L167="",AND(J167="",L167="")),"Leguminosenanteil überprüfen!",IF(AND(AND(I167="keine Begrünung",J167=0),AND(K167="keine Begrünung",L167=0)),0,IF(OR(AND(I167="",J167&gt;0),AND(K167="",L167&gt;0)),"Begrünung überprüfen!",IF(OR(AND(I167="keine Begrünung",J167&gt;0),AND(K167="keine Begrünung",L167&gt;0)),"Leguminosenanteil überprüfen!",IF(OR(AND(I167="Begrünung ohne Leguminosen",J167&gt;0),AND(K167="Begrünung ohne Leguminosen",L167&gt;0)),"Leguminosenanteil überprüfen!",IF(OR(AND(I167="Begrünung mit Leguminosen",J167&lt;=0),AND(K167="Begrünung mit Leguminosen",L167&lt;=0)),"Leguminosenanteil überprüfen!",IF(OR(I167="Begrünung ohne Leguminosen",K167="Begrünung ohne Leguminosen",I167="Begrünung mit Leguminosen",K167="Begrünung mit Leguminosen"),SUM(INDEX(Begrünung!C:C,MATCH(J167,Begrünung!A:A,0)),INDEX(Begrünung!C:C,MATCH(L167,Begrünung!A:A,0)),0))))))))))</f>
        <v/>
      </c>
      <c r="N167" s="59"/>
      <c r="O167" s="59"/>
      <c r="P167" s="58" t="str">
        <f t="shared" si="10"/>
        <v/>
      </c>
      <c r="Q167" s="59"/>
      <c r="R167" s="89"/>
      <c r="S167" s="58" t="str">
        <f>IF(B167="","",IF(OR(M167="Begrünung überprüfen!",M167="Leguminosenanteil überprüfen!"),"Begrünung überprüfen!",IF(OR(R167="",Q167="",AND(R167="",Q167="")),"Bodenbearbeitung auswählen!",IF(AND(L167&lt;50,R167="Walzen/Mulchen mit Leguminosen ab 50 %"),"Leguminosenanteil oder Bodenbearbeitung überprüfen!",IF(AND(L167&gt;=50,R167="Walzen/Mulchen/Mähen"),"Leguminosenanteil oder Bodenbearbeitung überprüfen!",IF(AND(L167&gt;=50,R167="Umbruch mit Leguminosen &lt; 50 %"),"Leguminosenanteil oder Bodenbearbeitung überprüfen!",IF(AND(L167&lt;50,R167="Umbruch mit Leguminosen ab 50 %"),"Leguminosenanteil oder Bodenbearbeitung überprüfen!",IF(AND(J167&lt;50,Q167="Walzen/Mulchen mit Leguminosen ab 50 %"),"Leguminosenanteil oder Bodenbearbeitung überprüfen!",IF(AND(J167&gt;=50,Q167="Walzen/Mulchen/Mähen"),"Leguminosenanteil oder Bodenbearbeitung überprüfen!",IF(AND(J167&gt;=50,Q167="Umbruch mit Leguminosen &lt; 50 %"),"Leguminosenanteil oder Bodenbearbeitung überprüfen!",IF(AND(J167&lt;50,Q167="Umbruch mit Leguminosen ab 50 %"),"Leguminosenanteil oder Bodenbearbeitung überprüfen!",SUM(INDEX(Bodenbearbeitung!B:B,MATCH(Q167,Bodenbearbeitung!A:A,0)),INDEX(Bodenbearbeitung!B:B,MATCH(R167,Bodenbearbeitung!A:A,0))))))))))))))</f>
        <v/>
      </c>
      <c r="T167" s="109" t="str">
        <f t="shared" si="11"/>
        <v/>
      </c>
    </row>
    <row r="168" spans="1:20" x14ac:dyDescent="0.25">
      <c r="A168" s="108">
        <v>162</v>
      </c>
      <c r="B168" s="58" t="str">
        <f>IF(Flächenverzeichnis!A173="","",Flächenverzeichnis!A173)</f>
        <v/>
      </c>
      <c r="C168" s="88" t="str">
        <f>IF(B168="","",INDEX(Flächenverzeichnis!E:E,MATCH('Nmin-Methode'!B168,Flächenverzeichnis!A:A,0)))</f>
        <v/>
      </c>
      <c r="D168" s="59"/>
      <c r="E168" s="58" t="str">
        <f>IF(B168="","",IF(D168="","Zielertrag auswählen!",IF(D168="Traubenertrag:","Zielertrag auswählen!",INDEX('N-Grundbedarf'!C:C,MATCH(D168,'N-Grundbedarf'!A:A,0)))))</f>
        <v/>
      </c>
      <c r="F168" s="58" t="str">
        <f t="shared" si="8"/>
        <v/>
      </c>
      <c r="G168" s="59"/>
      <c r="H168" s="58" t="str">
        <f t="shared" si="9"/>
        <v/>
      </c>
      <c r="I168" s="59"/>
      <c r="J168" s="86"/>
      <c r="K168" s="89"/>
      <c r="L168" s="90"/>
      <c r="M168" s="88" t="str">
        <f>IF(B168="","",IF(OR(I168="",K168="",AND(I168="",K168="")),"Begrünung überprüfen!",IF(OR(J168="",L168="",AND(J168="",L168="")),"Leguminosenanteil überprüfen!",IF(AND(AND(I168="keine Begrünung",J168=0),AND(K168="keine Begrünung",L168=0)),0,IF(OR(AND(I168="",J168&gt;0),AND(K168="",L168&gt;0)),"Begrünung überprüfen!",IF(OR(AND(I168="keine Begrünung",J168&gt;0),AND(K168="keine Begrünung",L168&gt;0)),"Leguminosenanteil überprüfen!",IF(OR(AND(I168="Begrünung ohne Leguminosen",J168&gt;0),AND(K168="Begrünung ohne Leguminosen",L168&gt;0)),"Leguminosenanteil überprüfen!",IF(OR(AND(I168="Begrünung mit Leguminosen",J168&lt;=0),AND(K168="Begrünung mit Leguminosen",L168&lt;=0)),"Leguminosenanteil überprüfen!",IF(OR(I168="Begrünung ohne Leguminosen",K168="Begrünung ohne Leguminosen",I168="Begrünung mit Leguminosen",K168="Begrünung mit Leguminosen"),SUM(INDEX(Begrünung!C:C,MATCH(J168,Begrünung!A:A,0)),INDEX(Begrünung!C:C,MATCH(L168,Begrünung!A:A,0)),0))))))))))</f>
        <v/>
      </c>
      <c r="N168" s="59"/>
      <c r="O168" s="59"/>
      <c r="P168" s="58" t="str">
        <f t="shared" si="10"/>
        <v/>
      </c>
      <c r="Q168" s="59"/>
      <c r="R168" s="89"/>
      <c r="S168" s="58" t="str">
        <f>IF(B168="","",IF(OR(M168="Begrünung überprüfen!",M168="Leguminosenanteil überprüfen!"),"Begrünung überprüfen!",IF(OR(R168="",Q168="",AND(R168="",Q168="")),"Bodenbearbeitung auswählen!",IF(AND(L168&lt;50,R168="Walzen/Mulchen mit Leguminosen ab 50 %"),"Leguminosenanteil oder Bodenbearbeitung überprüfen!",IF(AND(L168&gt;=50,R168="Walzen/Mulchen/Mähen"),"Leguminosenanteil oder Bodenbearbeitung überprüfen!",IF(AND(L168&gt;=50,R168="Umbruch mit Leguminosen &lt; 50 %"),"Leguminosenanteil oder Bodenbearbeitung überprüfen!",IF(AND(L168&lt;50,R168="Umbruch mit Leguminosen ab 50 %"),"Leguminosenanteil oder Bodenbearbeitung überprüfen!",IF(AND(J168&lt;50,Q168="Walzen/Mulchen mit Leguminosen ab 50 %"),"Leguminosenanteil oder Bodenbearbeitung überprüfen!",IF(AND(J168&gt;=50,Q168="Walzen/Mulchen/Mähen"),"Leguminosenanteil oder Bodenbearbeitung überprüfen!",IF(AND(J168&gt;=50,Q168="Umbruch mit Leguminosen &lt; 50 %"),"Leguminosenanteil oder Bodenbearbeitung überprüfen!",IF(AND(J168&lt;50,Q168="Umbruch mit Leguminosen ab 50 %"),"Leguminosenanteil oder Bodenbearbeitung überprüfen!",SUM(INDEX(Bodenbearbeitung!B:B,MATCH(Q168,Bodenbearbeitung!A:A,0)),INDEX(Bodenbearbeitung!B:B,MATCH(R168,Bodenbearbeitung!A:A,0))))))))))))))</f>
        <v/>
      </c>
      <c r="T168" s="109" t="str">
        <f t="shared" si="11"/>
        <v/>
      </c>
    </row>
    <row r="169" spans="1:20" x14ac:dyDescent="0.25">
      <c r="A169" s="108">
        <v>163</v>
      </c>
      <c r="B169" s="58" t="str">
        <f>IF(Flächenverzeichnis!A174="","",Flächenverzeichnis!A174)</f>
        <v/>
      </c>
      <c r="C169" s="88" t="str">
        <f>IF(B169="","",INDEX(Flächenverzeichnis!E:E,MATCH('Nmin-Methode'!B169,Flächenverzeichnis!A:A,0)))</f>
        <v/>
      </c>
      <c r="D169" s="59"/>
      <c r="E169" s="58" t="str">
        <f>IF(B169="","",IF(D169="","Zielertrag auswählen!",IF(D169="Traubenertrag:","Zielertrag auswählen!",INDEX('N-Grundbedarf'!C:C,MATCH(D169,'N-Grundbedarf'!A:A,0)))))</f>
        <v/>
      </c>
      <c r="F169" s="58" t="str">
        <f t="shared" si="8"/>
        <v/>
      </c>
      <c r="G169" s="59"/>
      <c r="H169" s="58" t="str">
        <f t="shared" si="9"/>
        <v/>
      </c>
      <c r="I169" s="59"/>
      <c r="J169" s="86"/>
      <c r="K169" s="89"/>
      <c r="L169" s="90"/>
      <c r="M169" s="88" t="str">
        <f>IF(B169="","",IF(OR(I169="",K169="",AND(I169="",K169="")),"Begrünung überprüfen!",IF(OR(J169="",L169="",AND(J169="",L169="")),"Leguminosenanteil überprüfen!",IF(AND(AND(I169="keine Begrünung",J169=0),AND(K169="keine Begrünung",L169=0)),0,IF(OR(AND(I169="",J169&gt;0),AND(K169="",L169&gt;0)),"Begrünung überprüfen!",IF(OR(AND(I169="keine Begrünung",J169&gt;0),AND(K169="keine Begrünung",L169&gt;0)),"Leguminosenanteil überprüfen!",IF(OR(AND(I169="Begrünung ohne Leguminosen",J169&gt;0),AND(K169="Begrünung ohne Leguminosen",L169&gt;0)),"Leguminosenanteil überprüfen!",IF(OR(AND(I169="Begrünung mit Leguminosen",J169&lt;=0),AND(K169="Begrünung mit Leguminosen",L169&lt;=0)),"Leguminosenanteil überprüfen!",IF(OR(I169="Begrünung ohne Leguminosen",K169="Begrünung ohne Leguminosen",I169="Begrünung mit Leguminosen",K169="Begrünung mit Leguminosen"),SUM(INDEX(Begrünung!C:C,MATCH(J169,Begrünung!A:A,0)),INDEX(Begrünung!C:C,MATCH(L169,Begrünung!A:A,0)),0))))))))))</f>
        <v/>
      </c>
      <c r="N169" s="59"/>
      <c r="O169" s="59"/>
      <c r="P169" s="58" t="str">
        <f t="shared" si="10"/>
        <v/>
      </c>
      <c r="Q169" s="59"/>
      <c r="R169" s="89"/>
      <c r="S169" s="58" t="str">
        <f>IF(B169="","",IF(OR(M169="Begrünung überprüfen!",M169="Leguminosenanteil überprüfen!"),"Begrünung überprüfen!",IF(OR(R169="",Q169="",AND(R169="",Q169="")),"Bodenbearbeitung auswählen!",IF(AND(L169&lt;50,R169="Walzen/Mulchen mit Leguminosen ab 50 %"),"Leguminosenanteil oder Bodenbearbeitung überprüfen!",IF(AND(L169&gt;=50,R169="Walzen/Mulchen/Mähen"),"Leguminosenanteil oder Bodenbearbeitung überprüfen!",IF(AND(L169&gt;=50,R169="Umbruch mit Leguminosen &lt; 50 %"),"Leguminosenanteil oder Bodenbearbeitung überprüfen!",IF(AND(L169&lt;50,R169="Umbruch mit Leguminosen ab 50 %"),"Leguminosenanteil oder Bodenbearbeitung überprüfen!",IF(AND(J169&lt;50,Q169="Walzen/Mulchen mit Leguminosen ab 50 %"),"Leguminosenanteil oder Bodenbearbeitung überprüfen!",IF(AND(J169&gt;=50,Q169="Walzen/Mulchen/Mähen"),"Leguminosenanteil oder Bodenbearbeitung überprüfen!",IF(AND(J169&gt;=50,Q169="Umbruch mit Leguminosen &lt; 50 %"),"Leguminosenanteil oder Bodenbearbeitung überprüfen!",IF(AND(J169&lt;50,Q169="Umbruch mit Leguminosen ab 50 %"),"Leguminosenanteil oder Bodenbearbeitung überprüfen!",SUM(INDEX(Bodenbearbeitung!B:B,MATCH(Q169,Bodenbearbeitung!A:A,0)),INDEX(Bodenbearbeitung!B:B,MATCH(R169,Bodenbearbeitung!A:A,0))))))))))))))</f>
        <v/>
      </c>
      <c r="T169" s="109" t="str">
        <f t="shared" si="11"/>
        <v/>
      </c>
    </row>
    <row r="170" spans="1:20" x14ac:dyDescent="0.25">
      <c r="A170" s="108">
        <v>164</v>
      </c>
      <c r="B170" s="58" t="str">
        <f>IF(Flächenverzeichnis!A175="","",Flächenverzeichnis!A175)</f>
        <v/>
      </c>
      <c r="C170" s="88" t="str">
        <f>IF(B170="","",INDEX(Flächenverzeichnis!E:E,MATCH('Nmin-Methode'!B170,Flächenverzeichnis!A:A,0)))</f>
        <v/>
      </c>
      <c r="D170" s="59"/>
      <c r="E170" s="58" t="str">
        <f>IF(B170="","",IF(D170="","Zielertrag auswählen!",IF(D170="Traubenertrag:","Zielertrag auswählen!",INDEX('N-Grundbedarf'!C:C,MATCH(D170,'N-Grundbedarf'!A:A,0)))))</f>
        <v/>
      </c>
      <c r="F170" s="58" t="str">
        <f t="shared" ref="F170:F202" si="12">IF(B170="","",IF(C170=0,"Nmin eintragen!",IF(D170="","Zielertrag auswählen!",SUM(60-C170,E170))))</f>
        <v/>
      </c>
      <c r="G170" s="59"/>
      <c r="H170" s="58" t="str">
        <f t="shared" ref="H170:H202" si="13">IF(F170="","",IF(G170="","Wüchsigkeit auswählen!",IF(F170="Nmin eintragen!","",IF(G170="schwach",F170+30,IF(G170="ausgeglichen/normal",F170,IF(G170="stark",F170-30,""))))))</f>
        <v/>
      </c>
      <c r="I170" s="59"/>
      <c r="J170" s="86"/>
      <c r="K170" s="89"/>
      <c r="L170" s="90"/>
      <c r="M170" s="88" t="str">
        <f>IF(B170="","",IF(OR(I170="",K170="",AND(I170="",K170="")),"Begrünung überprüfen!",IF(OR(J170="",L170="",AND(J170="",L170="")),"Leguminosenanteil überprüfen!",IF(AND(AND(I170="keine Begrünung",J170=0),AND(K170="keine Begrünung",L170=0)),0,IF(OR(AND(I170="",J170&gt;0),AND(K170="",L170&gt;0)),"Begrünung überprüfen!",IF(OR(AND(I170="keine Begrünung",J170&gt;0),AND(K170="keine Begrünung",L170&gt;0)),"Leguminosenanteil überprüfen!",IF(OR(AND(I170="Begrünung ohne Leguminosen",J170&gt;0),AND(K170="Begrünung ohne Leguminosen",L170&gt;0)),"Leguminosenanteil überprüfen!",IF(OR(AND(I170="Begrünung mit Leguminosen",J170&lt;=0),AND(K170="Begrünung mit Leguminosen",L170&lt;=0)),"Leguminosenanteil überprüfen!",IF(OR(I170="Begrünung ohne Leguminosen",K170="Begrünung ohne Leguminosen",I170="Begrünung mit Leguminosen",K170="Begrünung mit Leguminosen"),SUM(INDEX(Begrünung!C:C,MATCH(J170,Begrünung!A:A,0)),INDEX(Begrünung!C:C,MATCH(L170,Begrünung!A:A,0)),0))))))))))</f>
        <v/>
      </c>
      <c r="N170" s="59"/>
      <c r="O170" s="59"/>
      <c r="P170" s="58" t="str">
        <f t="shared" ref="P170:P202" si="14">IF(B170="","",IF(N170="","Bodenart auswählen!",IF(O170="","Humusgehalt auswählen!",IF(AND(N170="leichte Böden",O170&lt;1.5),20,IF(AND(N170="leichte Böden",O170&gt;2.5),-40,IF(AND(N170="mittlere bis schwere Böden",O170&lt;1.8),20,IF(AND(N170="mittlere bis schwere Böden",O170&gt;3),-40,IF(AND(N170="steinhaltige Böden",O170&gt;4),-40,IF(AND(N170="extrem steinhaltige Böden",O170&gt;=7),-40,0)))))))))</f>
        <v/>
      </c>
      <c r="Q170" s="59"/>
      <c r="R170" s="89"/>
      <c r="S170" s="58" t="str">
        <f>IF(B170="","",IF(OR(M170="Begrünung überprüfen!",M170="Leguminosenanteil überprüfen!"),"Begrünung überprüfen!",IF(OR(R170="",Q170="",AND(R170="",Q170="")),"Bodenbearbeitung auswählen!",IF(AND(L170&lt;50,R170="Walzen/Mulchen mit Leguminosen ab 50 %"),"Leguminosenanteil oder Bodenbearbeitung überprüfen!",IF(AND(L170&gt;=50,R170="Walzen/Mulchen/Mähen"),"Leguminosenanteil oder Bodenbearbeitung überprüfen!",IF(AND(L170&gt;=50,R170="Umbruch mit Leguminosen &lt; 50 %"),"Leguminosenanteil oder Bodenbearbeitung überprüfen!",IF(AND(L170&lt;50,R170="Umbruch mit Leguminosen ab 50 %"),"Leguminosenanteil oder Bodenbearbeitung überprüfen!",IF(AND(J170&lt;50,Q170="Walzen/Mulchen mit Leguminosen ab 50 %"),"Leguminosenanteil oder Bodenbearbeitung überprüfen!",IF(AND(J170&gt;=50,Q170="Walzen/Mulchen/Mähen"),"Leguminosenanteil oder Bodenbearbeitung überprüfen!",IF(AND(J170&gt;=50,Q170="Umbruch mit Leguminosen &lt; 50 %"),"Leguminosenanteil oder Bodenbearbeitung überprüfen!",IF(AND(J170&lt;50,Q170="Umbruch mit Leguminosen ab 50 %"),"Leguminosenanteil oder Bodenbearbeitung überprüfen!",SUM(INDEX(Bodenbearbeitung!B:B,MATCH(Q170,Bodenbearbeitung!A:A,0)),INDEX(Bodenbearbeitung!B:B,MATCH(R170,Bodenbearbeitung!A:A,0))))))))))))))</f>
        <v/>
      </c>
      <c r="T170" s="109" t="str">
        <f t="shared" ref="T170:T202" si="15">IF(B170="","",IF(OR(F170="Nmin eintragen!",F170="Zielertrag auswählen!",H170="Wüchsigkeit auswählen!",P170="Bodenart auswählen!",S170="Bodenbearbeitung auswählen!",S170="Leguminosenanteil überprüfen!",S170="Leguminosenanteil oder Bodenbearbeitung überprüfen!",S170="Begrünung überprüfen!"),"Düngebedarf nicht ermittelt!",IF(SUM(H170,P170,S170)&lt;0,0,SUM(H170,P170,S170))))</f>
        <v/>
      </c>
    </row>
    <row r="171" spans="1:20" x14ac:dyDescent="0.25">
      <c r="A171" s="108">
        <v>165</v>
      </c>
      <c r="B171" s="58" t="str">
        <f>IF(Flächenverzeichnis!A176="","",Flächenverzeichnis!A176)</f>
        <v/>
      </c>
      <c r="C171" s="88" t="str">
        <f>IF(B171="","",INDEX(Flächenverzeichnis!E:E,MATCH('Nmin-Methode'!B171,Flächenverzeichnis!A:A,0)))</f>
        <v/>
      </c>
      <c r="D171" s="59"/>
      <c r="E171" s="58" t="str">
        <f>IF(B171="","",IF(D171="","Zielertrag auswählen!",IF(D171="Traubenertrag:","Zielertrag auswählen!",INDEX('N-Grundbedarf'!C:C,MATCH(D171,'N-Grundbedarf'!A:A,0)))))</f>
        <v/>
      </c>
      <c r="F171" s="58" t="str">
        <f t="shared" si="12"/>
        <v/>
      </c>
      <c r="G171" s="59"/>
      <c r="H171" s="58" t="str">
        <f t="shared" si="13"/>
        <v/>
      </c>
      <c r="I171" s="59"/>
      <c r="J171" s="86"/>
      <c r="K171" s="89"/>
      <c r="L171" s="90"/>
      <c r="M171" s="88" t="str">
        <f>IF(B171="","",IF(OR(I171="",K171="",AND(I171="",K171="")),"Begrünung überprüfen!",IF(OR(J171="",L171="",AND(J171="",L171="")),"Leguminosenanteil überprüfen!",IF(AND(AND(I171="keine Begrünung",J171=0),AND(K171="keine Begrünung",L171=0)),0,IF(OR(AND(I171="",J171&gt;0),AND(K171="",L171&gt;0)),"Begrünung überprüfen!",IF(OR(AND(I171="keine Begrünung",J171&gt;0),AND(K171="keine Begrünung",L171&gt;0)),"Leguminosenanteil überprüfen!",IF(OR(AND(I171="Begrünung ohne Leguminosen",J171&gt;0),AND(K171="Begrünung ohne Leguminosen",L171&gt;0)),"Leguminosenanteil überprüfen!",IF(OR(AND(I171="Begrünung mit Leguminosen",J171&lt;=0),AND(K171="Begrünung mit Leguminosen",L171&lt;=0)),"Leguminosenanteil überprüfen!",IF(OR(I171="Begrünung ohne Leguminosen",K171="Begrünung ohne Leguminosen",I171="Begrünung mit Leguminosen",K171="Begrünung mit Leguminosen"),SUM(INDEX(Begrünung!C:C,MATCH(J171,Begrünung!A:A,0)),INDEX(Begrünung!C:C,MATCH(L171,Begrünung!A:A,0)),0))))))))))</f>
        <v/>
      </c>
      <c r="N171" s="59"/>
      <c r="O171" s="59"/>
      <c r="P171" s="58" t="str">
        <f t="shared" si="14"/>
        <v/>
      </c>
      <c r="Q171" s="59"/>
      <c r="R171" s="89"/>
      <c r="S171" s="58" t="str">
        <f>IF(B171="","",IF(OR(M171="Begrünung überprüfen!",M171="Leguminosenanteil überprüfen!"),"Begrünung überprüfen!",IF(OR(R171="",Q171="",AND(R171="",Q171="")),"Bodenbearbeitung auswählen!",IF(AND(L171&lt;50,R171="Walzen/Mulchen mit Leguminosen ab 50 %"),"Leguminosenanteil oder Bodenbearbeitung überprüfen!",IF(AND(L171&gt;=50,R171="Walzen/Mulchen/Mähen"),"Leguminosenanteil oder Bodenbearbeitung überprüfen!",IF(AND(L171&gt;=50,R171="Umbruch mit Leguminosen &lt; 50 %"),"Leguminosenanteil oder Bodenbearbeitung überprüfen!",IF(AND(L171&lt;50,R171="Umbruch mit Leguminosen ab 50 %"),"Leguminosenanteil oder Bodenbearbeitung überprüfen!",IF(AND(J171&lt;50,Q171="Walzen/Mulchen mit Leguminosen ab 50 %"),"Leguminosenanteil oder Bodenbearbeitung überprüfen!",IF(AND(J171&gt;=50,Q171="Walzen/Mulchen/Mähen"),"Leguminosenanteil oder Bodenbearbeitung überprüfen!",IF(AND(J171&gt;=50,Q171="Umbruch mit Leguminosen &lt; 50 %"),"Leguminosenanteil oder Bodenbearbeitung überprüfen!",IF(AND(J171&lt;50,Q171="Umbruch mit Leguminosen ab 50 %"),"Leguminosenanteil oder Bodenbearbeitung überprüfen!",SUM(INDEX(Bodenbearbeitung!B:B,MATCH(Q171,Bodenbearbeitung!A:A,0)),INDEX(Bodenbearbeitung!B:B,MATCH(R171,Bodenbearbeitung!A:A,0))))))))))))))</f>
        <v/>
      </c>
      <c r="T171" s="109" t="str">
        <f t="shared" si="15"/>
        <v/>
      </c>
    </row>
    <row r="172" spans="1:20" x14ac:dyDescent="0.25">
      <c r="A172" s="108">
        <v>166</v>
      </c>
      <c r="B172" s="58" t="str">
        <f>IF(Flächenverzeichnis!A177="","",Flächenverzeichnis!A177)</f>
        <v/>
      </c>
      <c r="C172" s="88" t="str">
        <f>IF(B172="","",INDEX(Flächenverzeichnis!E:E,MATCH('Nmin-Methode'!B172,Flächenverzeichnis!A:A,0)))</f>
        <v/>
      </c>
      <c r="D172" s="59"/>
      <c r="E172" s="58" t="str">
        <f>IF(B172="","",IF(D172="","Zielertrag auswählen!",IF(D172="Traubenertrag:","Zielertrag auswählen!",INDEX('N-Grundbedarf'!C:C,MATCH(D172,'N-Grundbedarf'!A:A,0)))))</f>
        <v/>
      </c>
      <c r="F172" s="58" t="str">
        <f t="shared" si="12"/>
        <v/>
      </c>
      <c r="G172" s="59"/>
      <c r="H172" s="58" t="str">
        <f t="shared" si="13"/>
        <v/>
      </c>
      <c r="I172" s="59"/>
      <c r="J172" s="86"/>
      <c r="K172" s="89"/>
      <c r="L172" s="90"/>
      <c r="M172" s="88" t="str">
        <f>IF(B172="","",IF(OR(I172="",K172="",AND(I172="",K172="")),"Begrünung überprüfen!",IF(OR(J172="",L172="",AND(J172="",L172="")),"Leguminosenanteil überprüfen!",IF(AND(AND(I172="keine Begrünung",J172=0),AND(K172="keine Begrünung",L172=0)),0,IF(OR(AND(I172="",J172&gt;0),AND(K172="",L172&gt;0)),"Begrünung überprüfen!",IF(OR(AND(I172="keine Begrünung",J172&gt;0),AND(K172="keine Begrünung",L172&gt;0)),"Leguminosenanteil überprüfen!",IF(OR(AND(I172="Begrünung ohne Leguminosen",J172&gt;0),AND(K172="Begrünung ohne Leguminosen",L172&gt;0)),"Leguminosenanteil überprüfen!",IF(OR(AND(I172="Begrünung mit Leguminosen",J172&lt;=0),AND(K172="Begrünung mit Leguminosen",L172&lt;=0)),"Leguminosenanteil überprüfen!",IF(OR(I172="Begrünung ohne Leguminosen",K172="Begrünung ohne Leguminosen",I172="Begrünung mit Leguminosen",K172="Begrünung mit Leguminosen"),SUM(INDEX(Begrünung!C:C,MATCH(J172,Begrünung!A:A,0)),INDEX(Begrünung!C:C,MATCH(L172,Begrünung!A:A,0)),0))))))))))</f>
        <v/>
      </c>
      <c r="N172" s="59"/>
      <c r="O172" s="59"/>
      <c r="P172" s="58" t="str">
        <f t="shared" si="14"/>
        <v/>
      </c>
      <c r="Q172" s="59"/>
      <c r="R172" s="89"/>
      <c r="S172" s="58" t="str">
        <f>IF(B172="","",IF(OR(M172="Begrünung überprüfen!",M172="Leguminosenanteil überprüfen!"),"Begrünung überprüfen!",IF(OR(R172="",Q172="",AND(R172="",Q172="")),"Bodenbearbeitung auswählen!",IF(AND(L172&lt;50,R172="Walzen/Mulchen mit Leguminosen ab 50 %"),"Leguminosenanteil oder Bodenbearbeitung überprüfen!",IF(AND(L172&gt;=50,R172="Walzen/Mulchen/Mähen"),"Leguminosenanteil oder Bodenbearbeitung überprüfen!",IF(AND(L172&gt;=50,R172="Umbruch mit Leguminosen &lt; 50 %"),"Leguminosenanteil oder Bodenbearbeitung überprüfen!",IF(AND(L172&lt;50,R172="Umbruch mit Leguminosen ab 50 %"),"Leguminosenanteil oder Bodenbearbeitung überprüfen!",IF(AND(J172&lt;50,Q172="Walzen/Mulchen mit Leguminosen ab 50 %"),"Leguminosenanteil oder Bodenbearbeitung überprüfen!",IF(AND(J172&gt;=50,Q172="Walzen/Mulchen/Mähen"),"Leguminosenanteil oder Bodenbearbeitung überprüfen!",IF(AND(J172&gt;=50,Q172="Umbruch mit Leguminosen &lt; 50 %"),"Leguminosenanteil oder Bodenbearbeitung überprüfen!",IF(AND(J172&lt;50,Q172="Umbruch mit Leguminosen ab 50 %"),"Leguminosenanteil oder Bodenbearbeitung überprüfen!",SUM(INDEX(Bodenbearbeitung!B:B,MATCH(Q172,Bodenbearbeitung!A:A,0)),INDEX(Bodenbearbeitung!B:B,MATCH(R172,Bodenbearbeitung!A:A,0))))))))))))))</f>
        <v/>
      </c>
      <c r="T172" s="109" t="str">
        <f t="shared" si="15"/>
        <v/>
      </c>
    </row>
    <row r="173" spans="1:20" x14ac:dyDescent="0.25">
      <c r="A173" s="108">
        <v>167</v>
      </c>
      <c r="B173" s="58" t="str">
        <f>IF(Flächenverzeichnis!A178="","",Flächenverzeichnis!A178)</f>
        <v/>
      </c>
      <c r="C173" s="88" t="str">
        <f>IF(B173="","",INDEX(Flächenverzeichnis!E:E,MATCH('Nmin-Methode'!B173,Flächenverzeichnis!A:A,0)))</f>
        <v/>
      </c>
      <c r="D173" s="59"/>
      <c r="E173" s="58" t="str">
        <f>IF(B173="","",IF(D173="","Zielertrag auswählen!",IF(D173="Traubenertrag:","Zielertrag auswählen!",INDEX('N-Grundbedarf'!C:C,MATCH(D173,'N-Grundbedarf'!A:A,0)))))</f>
        <v/>
      </c>
      <c r="F173" s="58" t="str">
        <f t="shared" si="12"/>
        <v/>
      </c>
      <c r="G173" s="59"/>
      <c r="H173" s="58" t="str">
        <f t="shared" si="13"/>
        <v/>
      </c>
      <c r="I173" s="59"/>
      <c r="J173" s="86"/>
      <c r="K173" s="89"/>
      <c r="L173" s="90"/>
      <c r="M173" s="88" t="str">
        <f>IF(B173="","",IF(OR(I173="",K173="",AND(I173="",K173="")),"Begrünung überprüfen!",IF(OR(J173="",L173="",AND(J173="",L173="")),"Leguminosenanteil überprüfen!",IF(AND(AND(I173="keine Begrünung",J173=0),AND(K173="keine Begrünung",L173=0)),0,IF(OR(AND(I173="",J173&gt;0),AND(K173="",L173&gt;0)),"Begrünung überprüfen!",IF(OR(AND(I173="keine Begrünung",J173&gt;0),AND(K173="keine Begrünung",L173&gt;0)),"Leguminosenanteil überprüfen!",IF(OR(AND(I173="Begrünung ohne Leguminosen",J173&gt;0),AND(K173="Begrünung ohne Leguminosen",L173&gt;0)),"Leguminosenanteil überprüfen!",IF(OR(AND(I173="Begrünung mit Leguminosen",J173&lt;=0),AND(K173="Begrünung mit Leguminosen",L173&lt;=0)),"Leguminosenanteil überprüfen!",IF(OR(I173="Begrünung ohne Leguminosen",K173="Begrünung ohne Leguminosen",I173="Begrünung mit Leguminosen",K173="Begrünung mit Leguminosen"),SUM(INDEX(Begrünung!C:C,MATCH(J173,Begrünung!A:A,0)),INDEX(Begrünung!C:C,MATCH(L173,Begrünung!A:A,0)),0))))))))))</f>
        <v/>
      </c>
      <c r="N173" s="59"/>
      <c r="O173" s="59"/>
      <c r="P173" s="58" t="str">
        <f t="shared" si="14"/>
        <v/>
      </c>
      <c r="Q173" s="59"/>
      <c r="R173" s="89"/>
      <c r="S173" s="58" t="str">
        <f>IF(B173="","",IF(OR(M173="Begrünung überprüfen!",M173="Leguminosenanteil überprüfen!"),"Begrünung überprüfen!",IF(OR(R173="",Q173="",AND(R173="",Q173="")),"Bodenbearbeitung auswählen!",IF(AND(L173&lt;50,R173="Walzen/Mulchen mit Leguminosen ab 50 %"),"Leguminosenanteil oder Bodenbearbeitung überprüfen!",IF(AND(L173&gt;=50,R173="Walzen/Mulchen/Mähen"),"Leguminosenanteil oder Bodenbearbeitung überprüfen!",IF(AND(L173&gt;=50,R173="Umbruch mit Leguminosen &lt; 50 %"),"Leguminosenanteil oder Bodenbearbeitung überprüfen!",IF(AND(L173&lt;50,R173="Umbruch mit Leguminosen ab 50 %"),"Leguminosenanteil oder Bodenbearbeitung überprüfen!",IF(AND(J173&lt;50,Q173="Walzen/Mulchen mit Leguminosen ab 50 %"),"Leguminosenanteil oder Bodenbearbeitung überprüfen!",IF(AND(J173&gt;=50,Q173="Walzen/Mulchen/Mähen"),"Leguminosenanteil oder Bodenbearbeitung überprüfen!",IF(AND(J173&gt;=50,Q173="Umbruch mit Leguminosen &lt; 50 %"),"Leguminosenanteil oder Bodenbearbeitung überprüfen!",IF(AND(J173&lt;50,Q173="Umbruch mit Leguminosen ab 50 %"),"Leguminosenanteil oder Bodenbearbeitung überprüfen!",SUM(INDEX(Bodenbearbeitung!B:B,MATCH(Q173,Bodenbearbeitung!A:A,0)),INDEX(Bodenbearbeitung!B:B,MATCH(R173,Bodenbearbeitung!A:A,0))))))))))))))</f>
        <v/>
      </c>
      <c r="T173" s="109" t="str">
        <f t="shared" si="15"/>
        <v/>
      </c>
    </row>
    <row r="174" spans="1:20" x14ac:dyDescent="0.25">
      <c r="A174" s="108">
        <v>168</v>
      </c>
      <c r="B174" s="58" t="str">
        <f>IF(Flächenverzeichnis!A179="","",Flächenverzeichnis!A179)</f>
        <v/>
      </c>
      <c r="C174" s="88" t="str">
        <f>IF(B174="","",INDEX(Flächenverzeichnis!E:E,MATCH('Nmin-Methode'!B174,Flächenverzeichnis!A:A,0)))</f>
        <v/>
      </c>
      <c r="D174" s="59"/>
      <c r="E174" s="58" t="str">
        <f>IF(B174="","",IF(D174="","Zielertrag auswählen!",IF(D174="Traubenertrag:","Zielertrag auswählen!",INDEX('N-Grundbedarf'!C:C,MATCH(D174,'N-Grundbedarf'!A:A,0)))))</f>
        <v/>
      </c>
      <c r="F174" s="58" t="str">
        <f t="shared" si="12"/>
        <v/>
      </c>
      <c r="G174" s="59"/>
      <c r="H174" s="58" t="str">
        <f t="shared" si="13"/>
        <v/>
      </c>
      <c r="I174" s="59"/>
      <c r="J174" s="86"/>
      <c r="K174" s="89"/>
      <c r="L174" s="90"/>
      <c r="M174" s="88" t="str">
        <f>IF(B174="","",IF(OR(I174="",K174="",AND(I174="",K174="")),"Begrünung überprüfen!",IF(OR(J174="",L174="",AND(J174="",L174="")),"Leguminosenanteil überprüfen!",IF(AND(AND(I174="keine Begrünung",J174=0),AND(K174="keine Begrünung",L174=0)),0,IF(OR(AND(I174="",J174&gt;0),AND(K174="",L174&gt;0)),"Begrünung überprüfen!",IF(OR(AND(I174="keine Begrünung",J174&gt;0),AND(K174="keine Begrünung",L174&gt;0)),"Leguminosenanteil überprüfen!",IF(OR(AND(I174="Begrünung ohne Leguminosen",J174&gt;0),AND(K174="Begrünung ohne Leguminosen",L174&gt;0)),"Leguminosenanteil überprüfen!",IF(OR(AND(I174="Begrünung mit Leguminosen",J174&lt;=0),AND(K174="Begrünung mit Leguminosen",L174&lt;=0)),"Leguminosenanteil überprüfen!",IF(OR(I174="Begrünung ohne Leguminosen",K174="Begrünung ohne Leguminosen",I174="Begrünung mit Leguminosen",K174="Begrünung mit Leguminosen"),SUM(INDEX(Begrünung!C:C,MATCH(J174,Begrünung!A:A,0)),INDEX(Begrünung!C:C,MATCH(L174,Begrünung!A:A,0)),0))))))))))</f>
        <v/>
      </c>
      <c r="N174" s="59"/>
      <c r="O174" s="59"/>
      <c r="P174" s="58" t="str">
        <f t="shared" si="14"/>
        <v/>
      </c>
      <c r="Q174" s="59"/>
      <c r="R174" s="89"/>
      <c r="S174" s="58" t="str">
        <f>IF(B174="","",IF(OR(M174="Begrünung überprüfen!",M174="Leguminosenanteil überprüfen!"),"Begrünung überprüfen!",IF(OR(R174="",Q174="",AND(R174="",Q174="")),"Bodenbearbeitung auswählen!",IF(AND(L174&lt;50,R174="Walzen/Mulchen mit Leguminosen ab 50 %"),"Leguminosenanteil oder Bodenbearbeitung überprüfen!",IF(AND(L174&gt;=50,R174="Walzen/Mulchen/Mähen"),"Leguminosenanteil oder Bodenbearbeitung überprüfen!",IF(AND(L174&gt;=50,R174="Umbruch mit Leguminosen &lt; 50 %"),"Leguminosenanteil oder Bodenbearbeitung überprüfen!",IF(AND(L174&lt;50,R174="Umbruch mit Leguminosen ab 50 %"),"Leguminosenanteil oder Bodenbearbeitung überprüfen!",IF(AND(J174&lt;50,Q174="Walzen/Mulchen mit Leguminosen ab 50 %"),"Leguminosenanteil oder Bodenbearbeitung überprüfen!",IF(AND(J174&gt;=50,Q174="Walzen/Mulchen/Mähen"),"Leguminosenanteil oder Bodenbearbeitung überprüfen!",IF(AND(J174&gt;=50,Q174="Umbruch mit Leguminosen &lt; 50 %"),"Leguminosenanteil oder Bodenbearbeitung überprüfen!",IF(AND(J174&lt;50,Q174="Umbruch mit Leguminosen ab 50 %"),"Leguminosenanteil oder Bodenbearbeitung überprüfen!",SUM(INDEX(Bodenbearbeitung!B:B,MATCH(Q174,Bodenbearbeitung!A:A,0)),INDEX(Bodenbearbeitung!B:B,MATCH(R174,Bodenbearbeitung!A:A,0))))))))))))))</f>
        <v/>
      </c>
      <c r="T174" s="109" t="str">
        <f t="shared" si="15"/>
        <v/>
      </c>
    </row>
    <row r="175" spans="1:20" x14ac:dyDescent="0.25">
      <c r="A175" s="108">
        <v>169</v>
      </c>
      <c r="B175" s="58" t="str">
        <f>IF(Flächenverzeichnis!A180="","",Flächenverzeichnis!A180)</f>
        <v/>
      </c>
      <c r="C175" s="88" t="str">
        <f>IF(B175="","",INDEX(Flächenverzeichnis!E:E,MATCH('Nmin-Methode'!B175,Flächenverzeichnis!A:A,0)))</f>
        <v/>
      </c>
      <c r="D175" s="59"/>
      <c r="E175" s="58" t="str">
        <f>IF(B175="","",IF(D175="","Zielertrag auswählen!",IF(D175="Traubenertrag:","Zielertrag auswählen!",INDEX('N-Grundbedarf'!C:C,MATCH(D175,'N-Grundbedarf'!A:A,0)))))</f>
        <v/>
      </c>
      <c r="F175" s="58" t="str">
        <f t="shared" si="12"/>
        <v/>
      </c>
      <c r="G175" s="59"/>
      <c r="H175" s="58" t="str">
        <f t="shared" si="13"/>
        <v/>
      </c>
      <c r="I175" s="59"/>
      <c r="J175" s="86"/>
      <c r="K175" s="89"/>
      <c r="L175" s="90"/>
      <c r="M175" s="88" t="str">
        <f>IF(B175="","",IF(OR(I175="",K175="",AND(I175="",K175="")),"Begrünung überprüfen!",IF(OR(J175="",L175="",AND(J175="",L175="")),"Leguminosenanteil überprüfen!",IF(AND(AND(I175="keine Begrünung",J175=0),AND(K175="keine Begrünung",L175=0)),0,IF(OR(AND(I175="",J175&gt;0),AND(K175="",L175&gt;0)),"Begrünung überprüfen!",IF(OR(AND(I175="keine Begrünung",J175&gt;0),AND(K175="keine Begrünung",L175&gt;0)),"Leguminosenanteil überprüfen!",IF(OR(AND(I175="Begrünung ohne Leguminosen",J175&gt;0),AND(K175="Begrünung ohne Leguminosen",L175&gt;0)),"Leguminosenanteil überprüfen!",IF(OR(AND(I175="Begrünung mit Leguminosen",J175&lt;=0),AND(K175="Begrünung mit Leguminosen",L175&lt;=0)),"Leguminosenanteil überprüfen!",IF(OR(I175="Begrünung ohne Leguminosen",K175="Begrünung ohne Leguminosen",I175="Begrünung mit Leguminosen",K175="Begrünung mit Leguminosen"),SUM(INDEX(Begrünung!C:C,MATCH(J175,Begrünung!A:A,0)),INDEX(Begrünung!C:C,MATCH(L175,Begrünung!A:A,0)),0))))))))))</f>
        <v/>
      </c>
      <c r="N175" s="59"/>
      <c r="O175" s="59"/>
      <c r="P175" s="58" t="str">
        <f t="shared" si="14"/>
        <v/>
      </c>
      <c r="Q175" s="59"/>
      <c r="R175" s="89"/>
      <c r="S175" s="58" t="str">
        <f>IF(B175="","",IF(OR(M175="Begrünung überprüfen!",M175="Leguminosenanteil überprüfen!"),"Begrünung überprüfen!",IF(OR(R175="",Q175="",AND(R175="",Q175="")),"Bodenbearbeitung auswählen!",IF(AND(L175&lt;50,R175="Walzen/Mulchen mit Leguminosen ab 50 %"),"Leguminosenanteil oder Bodenbearbeitung überprüfen!",IF(AND(L175&gt;=50,R175="Walzen/Mulchen/Mähen"),"Leguminosenanteil oder Bodenbearbeitung überprüfen!",IF(AND(L175&gt;=50,R175="Umbruch mit Leguminosen &lt; 50 %"),"Leguminosenanteil oder Bodenbearbeitung überprüfen!",IF(AND(L175&lt;50,R175="Umbruch mit Leguminosen ab 50 %"),"Leguminosenanteil oder Bodenbearbeitung überprüfen!",IF(AND(J175&lt;50,Q175="Walzen/Mulchen mit Leguminosen ab 50 %"),"Leguminosenanteil oder Bodenbearbeitung überprüfen!",IF(AND(J175&gt;=50,Q175="Walzen/Mulchen/Mähen"),"Leguminosenanteil oder Bodenbearbeitung überprüfen!",IF(AND(J175&gt;=50,Q175="Umbruch mit Leguminosen &lt; 50 %"),"Leguminosenanteil oder Bodenbearbeitung überprüfen!",IF(AND(J175&lt;50,Q175="Umbruch mit Leguminosen ab 50 %"),"Leguminosenanteil oder Bodenbearbeitung überprüfen!",SUM(INDEX(Bodenbearbeitung!B:B,MATCH(Q175,Bodenbearbeitung!A:A,0)),INDEX(Bodenbearbeitung!B:B,MATCH(R175,Bodenbearbeitung!A:A,0))))))))))))))</f>
        <v/>
      </c>
      <c r="T175" s="109" t="str">
        <f t="shared" si="15"/>
        <v/>
      </c>
    </row>
    <row r="176" spans="1:20" x14ac:dyDescent="0.25">
      <c r="A176" s="108">
        <v>170</v>
      </c>
      <c r="B176" s="58" t="str">
        <f>IF(Flächenverzeichnis!A181="","",Flächenverzeichnis!A181)</f>
        <v/>
      </c>
      <c r="C176" s="88" t="str">
        <f>IF(B176="","",INDEX(Flächenverzeichnis!E:E,MATCH('Nmin-Methode'!B176,Flächenverzeichnis!A:A,0)))</f>
        <v/>
      </c>
      <c r="D176" s="59"/>
      <c r="E176" s="58" t="str">
        <f>IF(B176="","",IF(D176="","Zielertrag auswählen!",IF(D176="Traubenertrag:","Zielertrag auswählen!",INDEX('N-Grundbedarf'!C:C,MATCH(D176,'N-Grundbedarf'!A:A,0)))))</f>
        <v/>
      </c>
      <c r="F176" s="58" t="str">
        <f t="shared" si="12"/>
        <v/>
      </c>
      <c r="G176" s="59"/>
      <c r="H176" s="58" t="str">
        <f t="shared" si="13"/>
        <v/>
      </c>
      <c r="I176" s="59"/>
      <c r="J176" s="86"/>
      <c r="K176" s="89"/>
      <c r="L176" s="90"/>
      <c r="M176" s="88" t="str">
        <f>IF(B176="","",IF(OR(I176="",K176="",AND(I176="",K176="")),"Begrünung überprüfen!",IF(OR(J176="",L176="",AND(J176="",L176="")),"Leguminosenanteil überprüfen!",IF(AND(AND(I176="keine Begrünung",J176=0),AND(K176="keine Begrünung",L176=0)),0,IF(OR(AND(I176="",J176&gt;0),AND(K176="",L176&gt;0)),"Begrünung überprüfen!",IF(OR(AND(I176="keine Begrünung",J176&gt;0),AND(K176="keine Begrünung",L176&gt;0)),"Leguminosenanteil überprüfen!",IF(OR(AND(I176="Begrünung ohne Leguminosen",J176&gt;0),AND(K176="Begrünung ohne Leguminosen",L176&gt;0)),"Leguminosenanteil überprüfen!",IF(OR(AND(I176="Begrünung mit Leguminosen",J176&lt;=0),AND(K176="Begrünung mit Leguminosen",L176&lt;=0)),"Leguminosenanteil überprüfen!",IF(OR(I176="Begrünung ohne Leguminosen",K176="Begrünung ohne Leguminosen",I176="Begrünung mit Leguminosen",K176="Begrünung mit Leguminosen"),SUM(INDEX(Begrünung!C:C,MATCH(J176,Begrünung!A:A,0)),INDEX(Begrünung!C:C,MATCH(L176,Begrünung!A:A,0)),0))))))))))</f>
        <v/>
      </c>
      <c r="N176" s="59"/>
      <c r="O176" s="59"/>
      <c r="P176" s="58" t="str">
        <f t="shared" si="14"/>
        <v/>
      </c>
      <c r="Q176" s="59"/>
      <c r="R176" s="89"/>
      <c r="S176" s="58" t="str">
        <f>IF(B176="","",IF(OR(M176="Begrünung überprüfen!",M176="Leguminosenanteil überprüfen!"),"Begrünung überprüfen!",IF(OR(R176="",Q176="",AND(R176="",Q176="")),"Bodenbearbeitung auswählen!",IF(AND(L176&lt;50,R176="Walzen/Mulchen mit Leguminosen ab 50 %"),"Leguminosenanteil oder Bodenbearbeitung überprüfen!",IF(AND(L176&gt;=50,R176="Walzen/Mulchen/Mähen"),"Leguminosenanteil oder Bodenbearbeitung überprüfen!",IF(AND(L176&gt;=50,R176="Umbruch mit Leguminosen &lt; 50 %"),"Leguminosenanteil oder Bodenbearbeitung überprüfen!",IF(AND(L176&lt;50,R176="Umbruch mit Leguminosen ab 50 %"),"Leguminosenanteil oder Bodenbearbeitung überprüfen!",IF(AND(J176&lt;50,Q176="Walzen/Mulchen mit Leguminosen ab 50 %"),"Leguminosenanteil oder Bodenbearbeitung überprüfen!",IF(AND(J176&gt;=50,Q176="Walzen/Mulchen/Mähen"),"Leguminosenanteil oder Bodenbearbeitung überprüfen!",IF(AND(J176&gt;=50,Q176="Umbruch mit Leguminosen &lt; 50 %"),"Leguminosenanteil oder Bodenbearbeitung überprüfen!",IF(AND(J176&lt;50,Q176="Umbruch mit Leguminosen ab 50 %"),"Leguminosenanteil oder Bodenbearbeitung überprüfen!",SUM(INDEX(Bodenbearbeitung!B:B,MATCH(Q176,Bodenbearbeitung!A:A,0)),INDEX(Bodenbearbeitung!B:B,MATCH(R176,Bodenbearbeitung!A:A,0))))))))))))))</f>
        <v/>
      </c>
      <c r="T176" s="109" t="str">
        <f t="shared" si="15"/>
        <v/>
      </c>
    </row>
    <row r="177" spans="1:20" x14ac:dyDescent="0.25">
      <c r="A177" s="108">
        <v>171</v>
      </c>
      <c r="B177" s="58" t="str">
        <f>IF(Flächenverzeichnis!A182="","",Flächenverzeichnis!A182)</f>
        <v/>
      </c>
      <c r="C177" s="88" t="str">
        <f>IF(B177="","",INDEX(Flächenverzeichnis!E:E,MATCH('Nmin-Methode'!B177,Flächenverzeichnis!A:A,0)))</f>
        <v/>
      </c>
      <c r="D177" s="59"/>
      <c r="E177" s="58" t="str">
        <f>IF(B177="","",IF(D177="","Zielertrag auswählen!",IF(D177="Traubenertrag:","Zielertrag auswählen!",INDEX('N-Grundbedarf'!C:C,MATCH(D177,'N-Grundbedarf'!A:A,0)))))</f>
        <v/>
      </c>
      <c r="F177" s="58" t="str">
        <f t="shared" si="12"/>
        <v/>
      </c>
      <c r="G177" s="59"/>
      <c r="H177" s="58" t="str">
        <f t="shared" si="13"/>
        <v/>
      </c>
      <c r="I177" s="59"/>
      <c r="J177" s="86"/>
      <c r="K177" s="89"/>
      <c r="L177" s="90"/>
      <c r="M177" s="88" t="str">
        <f>IF(B177="","",IF(OR(I177="",K177="",AND(I177="",K177="")),"Begrünung überprüfen!",IF(OR(J177="",L177="",AND(J177="",L177="")),"Leguminosenanteil überprüfen!",IF(AND(AND(I177="keine Begrünung",J177=0),AND(K177="keine Begrünung",L177=0)),0,IF(OR(AND(I177="",J177&gt;0),AND(K177="",L177&gt;0)),"Begrünung überprüfen!",IF(OR(AND(I177="keine Begrünung",J177&gt;0),AND(K177="keine Begrünung",L177&gt;0)),"Leguminosenanteil überprüfen!",IF(OR(AND(I177="Begrünung ohne Leguminosen",J177&gt;0),AND(K177="Begrünung ohne Leguminosen",L177&gt;0)),"Leguminosenanteil überprüfen!",IF(OR(AND(I177="Begrünung mit Leguminosen",J177&lt;=0),AND(K177="Begrünung mit Leguminosen",L177&lt;=0)),"Leguminosenanteil überprüfen!",IF(OR(I177="Begrünung ohne Leguminosen",K177="Begrünung ohne Leguminosen",I177="Begrünung mit Leguminosen",K177="Begrünung mit Leguminosen"),SUM(INDEX(Begrünung!C:C,MATCH(J177,Begrünung!A:A,0)),INDEX(Begrünung!C:C,MATCH(L177,Begrünung!A:A,0)),0))))))))))</f>
        <v/>
      </c>
      <c r="N177" s="59"/>
      <c r="O177" s="59"/>
      <c r="P177" s="58" t="str">
        <f t="shared" si="14"/>
        <v/>
      </c>
      <c r="Q177" s="59"/>
      <c r="R177" s="89"/>
      <c r="S177" s="58" t="str">
        <f>IF(B177="","",IF(OR(M177="Begrünung überprüfen!",M177="Leguminosenanteil überprüfen!"),"Begrünung überprüfen!",IF(OR(R177="",Q177="",AND(R177="",Q177="")),"Bodenbearbeitung auswählen!",IF(AND(L177&lt;50,R177="Walzen/Mulchen mit Leguminosen ab 50 %"),"Leguminosenanteil oder Bodenbearbeitung überprüfen!",IF(AND(L177&gt;=50,R177="Walzen/Mulchen/Mähen"),"Leguminosenanteil oder Bodenbearbeitung überprüfen!",IF(AND(L177&gt;=50,R177="Umbruch mit Leguminosen &lt; 50 %"),"Leguminosenanteil oder Bodenbearbeitung überprüfen!",IF(AND(L177&lt;50,R177="Umbruch mit Leguminosen ab 50 %"),"Leguminosenanteil oder Bodenbearbeitung überprüfen!",IF(AND(J177&lt;50,Q177="Walzen/Mulchen mit Leguminosen ab 50 %"),"Leguminosenanteil oder Bodenbearbeitung überprüfen!",IF(AND(J177&gt;=50,Q177="Walzen/Mulchen/Mähen"),"Leguminosenanteil oder Bodenbearbeitung überprüfen!",IF(AND(J177&gt;=50,Q177="Umbruch mit Leguminosen &lt; 50 %"),"Leguminosenanteil oder Bodenbearbeitung überprüfen!",IF(AND(J177&lt;50,Q177="Umbruch mit Leguminosen ab 50 %"),"Leguminosenanteil oder Bodenbearbeitung überprüfen!",SUM(INDEX(Bodenbearbeitung!B:B,MATCH(Q177,Bodenbearbeitung!A:A,0)),INDEX(Bodenbearbeitung!B:B,MATCH(R177,Bodenbearbeitung!A:A,0))))))))))))))</f>
        <v/>
      </c>
      <c r="T177" s="109" t="str">
        <f t="shared" si="15"/>
        <v/>
      </c>
    </row>
    <row r="178" spans="1:20" x14ac:dyDescent="0.25">
      <c r="A178" s="108">
        <v>172</v>
      </c>
      <c r="B178" s="58" t="str">
        <f>IF(Flächenverzeichnis!A183="","",Flächenverzeichnis!A183)</f>
        <v/>
      </c>
      <c r="C178" s="88" t="str">
        <f>IF(B178="","",INDEX(Flächenverzeichnis!E:E,MATCH('Nmin-Methode'!B178,Flächenverzeichnis!A:A,0)))</f>
        <v/>
      </c>
      <c r="D178" s="59"/>
      <c r="E178" s="58" t="str">
        <f>IF(B178="","",IF(D178="","Zielertrag auswählen!",IF(D178="Traubenertrag:","Zielertrag auswählen!",INDEX('N-Grundbedarf'!C:C,MATCH(D178,'N-Grundbedarf'!A:A,0)))))</f>
        <v/>
      </c>
      <c r="F178" s="58" t="str">
        <f t="shared" si="12"/>
        <v/>
      </c>
      <c r="G178" s="59"/>
      <c r="H178" s="58" t="str">
        <f t="shared" si="13"/>
        <v/>
      </c>
      <c r="I178" s="59"/>
      <c r="J178" s="86"/>
      <c r="K178" s="89"/>
      <c r="L178" s="90"/>
      <c r="M178" s="88" t="str">
        <f>IF(B178="","",IF(OR(I178="",K178="",AND(I178="",K178="")),"Begrünung überprüfen!",IF(OR(J178="",L178="",AND(J178="",L178="")),"Leguminosenanteil überprüfen!",IF(AND(AND(I178="keine Begrünung",J178=0),AND(K178="keine Begrünung",L178=0)),0,IF(OR(AND(I178="",J178&gt;0),AND(K178="",L178&gt;0)),"Begrünung überprüfen!",IF(OR(AND(I178="keine Begrünung",J178&gt;0),AND(K178="keine Begrünung",L178&gt;0)),"Leguminosenanteil überprüfen!",IF(OR(AND(I178="Begrünung ohne Leguminosen",J178&gt;0),AND(K178="Begrünung ohne Leguminosen",L178&gt;0)),"Leguminosenanteil überprüfen!",IF(OR(AND(I178="Begrünung mit Leguminosen",J178&lt;=0),AND(K178="Begrünung mit Leguminosen",L178&lt;=0)),"Leguminosenanteil überprüfen!",IF(OR(I178="Begrünung ohne Leguminosen",K178="Begrünung ohne Leguminosen",I178="Begrünung mit Leguminosen",K178="Begrünung mit Leguminosen"),SUM(INDEX(Begrünung!C:C,MATCH(J178,Begrünung!A:A,0)),INDEX(Begrünung!C:C,MATCH(L178,Begrünung!A:A,0)),0))))))))))</f>
        <v/>
      </c>
      <c r="N178" s="59"/>
      <c r="O178" s="59"/>
      <c r="P178" s="58" t="str">
        <f t="shared" si="14"/>
        <v/>
      </c>
      <c r="Q178" s="59"/>
      <c r="R178" s="89"/>
      <c r="S178" s="58" t="str">
        <f>IF(B178="","",IF(OR(M178="Begrünung überprüfen!",M178="Leguminosenanteil überprüfen!"),"Begrünung überprüfen!",IF(OR(R178="",Q178="",AND(R178="",Q178="")),"Bodenbearbeitung auswählen!",IF(AND(L178&lt;50,R178="Walzen/Mulchen mit Leguminosen ab 50 %"),"Leguminosenanteil oder Bodenbearbeitung überprüfen!",IF(AND(L178&gt;=50,R178="Walzen/Mulchen/Mähen"),"Leguminosenanteil oder Bodenbearbeitung überprüfen!",IF(AND(L178&gt;=50,R178="Umbruch mit Leguminosen &lt; 50 %"),"Leguminosenanteil oder Bodenbearbeitung überprüfen!",IF(AND(L178&lt;50,R178="Umbruch mit Leguminosen ab 50 %"),"Leguminosenanteil oder Bodenbearbeitung überprüfen!",IF(AND(J178&lt;50,Q178="Walzen/Mulchen mit Leguminosen ab 50 %"),"Leguminosenanteil oder Bodenbearbeitung überprüfen!",IF(AND(J178&gt;=50,Q178="Walzen/Mulchen/Mähen"),"Leguminosenanteil oder Bodenbearbeitung überprüfen!",IF(AND(J178&gt;=50,Q178="Umbruch mit Leguminosen &lt; 50 %"),"Leguminosenanteil oder Bodenbearbeitung überprüfen!",IF(AND(J178&lt;50,Q178="Umbruch mit Leguminosen ab 50 %"),"Leguminosenanteil oder Bodenbearbeitung überprüfen!",SUM(INDEX(Bodenbearbeitung!B:B,MATCH(Q178,Bodenbearbeitung!A:A,0)),INDEX(Bodenbearbeitung!B:B,MATCH(R178,Bodenbearbeitung!A:A,0))))))))))))))</f>
        <v/>
      </c>
      <c r="T178" s="109" t="str">
        <f t="shared" si="15"/>
        <v/>
      </c>
    </row>
    <row r="179" spans="1:20" x14ac:dyDescent="0.25">
      <c r="A179" s="108">
        <v>173</v>
      </c>
      <c r="B179" s="58" t="str">
        <f>IF(Flächenverzeichnis!A184="","",Flächenverzeichnis!A184)</f>
        <v/>
      </c>
      <c r="C179" s="88" t="str">
        <f>IF(B179="","",INDEX(Flächenverzeichnis!E:E,MATCH('Nmin-Methode'!B179,Flächenverzeichnis!A:A,0)))</f>
        <v/>
      </c>
      <c r="D179" s="59"/>
      <c r="E179" s="58" t="str">
        <f>IF(B179="","",IF(D179="","Zielertrag auswählen!",IF(D179="Traubenertrag:","Zielertrag auswählen!",INDEX('N-Grundbedarf'!C:C,MATCH(D179,'N-Grundbedarf'!A:A,0)))))</f>
        <v/>
      </c>
      <c r="F179" s="58" t="str">
        <f t="shared" si="12"/>
        <v/>
      </c>
      <c r="G179" s="59"/>
      <c r="H179" s="58" t="str">
        <f t="shared" si="13"/>
        <v/>
      </c>
      <c r="I179" s="59"/>
      <c r="J179" s="86"/>
      <c r="K179" s="89"/>
      <c r="L179" s="90"/>
      <c r="M179" s="88" t="str">
        <f>IF(B179="","",IF(OR(I179="",K179="",AND(I179="",K179="")),"Begrünung überprüfen!",IF(OR(J179="",L179="",AND(J179="",L179="")),"Leguminosenanteil überprüfen!",IF(AND(AND(I179="keine Begrünung",J179=0),AND(K179="keine Begrünung",L179=0)),0,IF(OR(AND(I179="",J179&gt;0),AND(K179="",L179&gt;0)),"Begrünung überprüfen!",IF(OR(AND(I179="keine Begrünung",J179&gt;0),AND(K179="keine Begrünung",L179&gt;0)),"Leguminosenanteil überprüfen!",IF(OR(AND(I179="Begrünung ohne Leguminosen",J179&gt;0),AND(K179="Begrünung ohne Leguminosen",L179&gt;0)),"Leguminosenanteil überprüfen!",IF(OR(AND(I179="Begrünung mit Leguminosen",J179&lt;=0),AND(K179="Begrünung mit Leguminosen",L179&lt;=0)),"Leguminosenanteil überprüfen!",IF(OR(I179="Begrünung ohne Leguminosen",K179="Begrünung ohne Leguminosen",I179="Begrünung mit Leguminosen",K179="Begrünung mit Leguminosen"),SUM(INDEX(Begrünung!C:C,MATCH(J179,Begrünung!A:A,0)),INDEX(Begrünung!C:C,MATCH(L179,Begrünung!A:A,0)),0))))))))))</f>
        <v/>
      </c>
      <c r="N179" s="59"/>
      <c r="O179" s="59"/>
      <c r="P179" s="58" t="str">
        <f t="shared" si="14"/>
        <v/>
      </c>
      <c r="Q179" s="59"/>
      <c r="R179" s="89"/>
      <c r="S179" s="58" t="str">
        <f>IF(B179="","",IF(OR(M179="Begrünung überprüfen!",M179="Leguminosenanteil überprüfen!"),"Begrünung überprüfen!",IF(OR(R179="",Q179="",AND(R179="",Q179="")),"Bodenbearbeitung auswählen!",IF(AND(L179&lt;50,R179="Walzen/Mulchen mit Leguminosen ab 50 %"),"Leguminosenanteil oder Bodenbearbeitung überprüfen!",IF(AND(L179&gt;=50,R179="Walzen/Mulchen/Mähen"),"Leguminosenanteil oder Bodenbearbeitung überprüfen!",IF(AND(L179&gt;=50,R179="Umbruch mit Leguminosen &lt; 50 %"),"Leguminosenanteil oder Bodenbearbeitung überprüfen!",IF(AND(L179&lt;50,R179="Umbruch mit Leguminosen ab 50 %"),"Leguminosenanteil oder Bodenbearbeitung überprüfen!",IF(AND(J179&lt;50,Q179="Walzen/Mulchen mit Leguminosen ab 50 %"),"Leguminosenanteil oder Bodenbearbeitung überprüfen!",IF(AND(J179&gt;=50,Q179="Walzen/Mulchen/Mähen"),"Leguminosenanteil oder Bodenbearbeitung überprüfen!",IF(AND(J179&gt;=50,Q179="Umbruch mit Leguminosen &lt; 50 %"),"Leguminosenanteil oder Bodenbearbeitung überprüfen!",IF(AND(J179&lt;50,Q179="Umbruch mit Leguminosen ab 50 %"),"Leguminosenanteil oder Bodenbearbeitung überprüfen!",SUM(INDEX(Bodenbearbeitung!B:B,MATCH(Q179,Bodenbearbeitung!A:A,0)),INDEX(Bodenbearbeitung!B:B,MATCH(R179,Bodenbearbeitung!A:A,0))))))))))))))</f>
        <v/>
      </c>
      <c r="T179" s="109" t="str">
        <f t="shared" si="15"/>
        <v/>
      </c>
    </row>
    <row r="180" spans="1:20" x14ac:dyDescent="0.25">
      <c r="A180" s="108">
        <v>174</v>
      </c>
      <c r="B180" s="58" t="str">
        <f>IF(Flächenverzeichnis!A185="","",Flächenverzeichnis!A185)</f>
        <v/>
      </c>
      <c r="C180" s="88" t="str">
        <f>IF(B180="","",INDEX(Flächenverzeichnis!E:E,MATCH('Nmin-Methode'!B180,Flächenverzeichnis!A:A,0)))</f>
        <v/>
      </c>
      <c r="D180" s="59"/>
      <c r="E180" s="58" t="str">
        <f>IF(B180="","",IF(D180="","Zielertrag auswählen!",IF(D180="Traubenertrag:","Zielertrag auswählen!",INDEX('N-Grundbedarf'!C:C,MATCH(D180,'N-Grundbedarf'!A:A,0)))))</f>
        <v/>
      </c>
      <c r="F180" s="58" t="str">
        <f t="shared" si="12"/>
        <v/>
      </c>
      <c r="G180" s="59"/>
      <c r="H180" s="58" t="str">
        <f t="shared" si="13"/>
        <v/>
      </c>
      <c r="I180" s="59"/>
      <c r="J180" s="86"/>
      <c r="K180" s="89"/>
      <c r="L180" s="90"/>
      <c r="M180" s="88" t="str">
        <f>IF(B180="","",IF(OR(I180="",K180="",AND(I180="",K180="")),"Begrünung überprüfen!",IF(OR(J180="",L180="",AND(J180="",L180="")),"Leguminosenanteil überprüfen!",IF(AND(AND(I180="keine Begrünung",J180=0),AND(K180="keine Begrünung",L180=0)),0,IF(OR(AND(I180="",J180&gt;0),AND(K180="",L180&gt;0)),"Begrünung überprüfen!",IF(OR(AND(I180="keine Begrünung",J180&gt;0),AND(K180="keine Begrünung",L180&gt;0)),"Leguminosenanteil überprüfen!",IF(OR(AND(I180="Begrünung ohne Leguminosen",J180&gt;0),AND(K180="Begrünung ohne Leguminosen",L180&gt;0)),"Leguminosenanteil überprüfen!",IF(OR(AND(I180="Begrünung mit Leguminosen",J180&lt;=0),AND(K180="Begrünung mit Leguminosen",L180&lt;=0)),"Leguminosenanteil überprüfen!",IF(OR(I180="Begrünung ohne Leguminosen",K180="Begrünung ohne Leguminosen",I180="Begrünung mit Leguminosen",K180="Begrünung mit Leguminosen"),SUM(INDEX(Begrünung!C:C,MATCH(J180,Begrünung!A:A,0)),INDEX(Begrünung!C:C,MATCH(L180,Begrünung!A:A,0)),0))))))))))</f>
        <v/>
      </c>
      <c r="N180" s="59"/>
      <c r="O180" s="59"/>
      <c r="P180" s="58" t="str">
        <f t="shared" si="14"/>
        <v/>
      </c>
      <c r="Q180" s="59"/>
      <c r="R180" s="89"/>
      <c r="S180" s="58" t="str">
        <f>IF(B180="","",IF(OR(M180="Begrünung überprüfen!",M180="Leguminosenanteil überprüfen!"),"Begrünung überprüfen!",IF(OR(R180="",Q180="",AND(R180="",Q180="")),"Bodenbearbeitung auswählen!",IF(AND(L180&lt;50,R180="Walzen/Mulchen mit Leguminosen ab 50 %"),"Leguminosenanteil oder Bodenbearbeitung überprüfen!",IF(AND(L180&gt;=50,R180="Walzen/Mulchen/Mähen"),"Leguminosenanteil oder Bodenbearbeitung überprüfen!",IF(AND(L180&gt;=50,R180="Umbruch mit Leguminosen &lt; 50 %"),"Leguminosenanteil oder Bodenbearbeitung überprüfen!",IF(AND(L180&lt;50,R180="Umbruch mit Leguminosen ab 50 %"),"Leguminosenanteil oder Bodenbearbeitung überprüfen!",IF(AND(J180&lt;50,Q180="Walzen/Mulchen mit Leguminosen ab 50 %"),"Leguminosenanteil oder Bodenbearbeitung überprüfen!",IF(AND(J180&gt;=50,Q180="Walzen/Mulchen/Mähen"),"Leguminosenanteil oder Bodenbearbeitung überprüfen!",IF(AND(J180&gt;=50,Q180="Umbruch mit Leguminosen &lt; 50 %"),"Leguminosenanteil oder Bodenbearbeitung überprüfen!",IF(AND(J180&lt;50,Q180="Umbruch mit Leguminosen ab 50 %"),"Leguminosenanteil oder Bodenbearbeitung überprüfen!",SUM(INDEX(Bodenbearbeitung!B:B,MATCH(Q180,Bodenbearbeitung!A:A,0)),INDEX(Bodenbearbeitung!B:B,MATCH(R180,Bodenbearbeitung!A:A,0))))))))))))))</f>
        <v/>
      </c>
      <c r="T180" s="109" t="str">
        <f t="shared" si="15"/>
        <v/>
      </c>
    </row>
    <row r="181" spans="1:20" x14ac:dyDescent="0.25">
      <c r="A181" s="108">
        <v>175</v>
      </c>
      <c r="B181" s="58" t="str">
        <f>IF(Flächenverzeichnis!A186="","",Flächenverzeichnis!A186)</f>
        <v/>
      </c>
      <c r="C181" s="88" t="str">
        <f>IF(B181="","",INDEX(Flächenverzeichnis!E:E,MATCH('Nmin-Methode'!B181,Flächenverzeichnis!A:A,0)))</f>
        <v/>
      </c>
      <c r="D181" s="59"/>
      <c r="E181" s="58" t="str">
        <f>IF(B181="","",IF(D181="","Zielertrag auswählen!",IF(D181="Traubenertrag:","Zielertrag auswählen!",INDEX('N-Grundbedarf'!C:C,MATCH(D181,'N-Grundbedarf'!A:A,0)))))</f>
        <v/>
      </c>
      <c r="F181" s="58" t="str">
        <f t="shared" si="12"/>
        <v/>
      </c>
      <c r="G181" s="59"/>
      <c r="H181" s="58" t="str">
        <f t="shared" si="13"/>
        <v/>
      </c>
      <c r="I181" s="59"/>
      <c r="J181" s="86"/>
      <c r="K181" s="89"/>
      <c r="L181" s="90"/>
      <c r="M181" s="88" t="str">
        <f>IF(B181="","",IF(OR(I181="",K181="",AND(I181="",K181="")),"Begrünung überprüfen!",IF(OR(J181="",L181="",AND(J181="",L181="")),"Leguminosenanteil überprüfen!",IF(AND(AND(I181="keine Begrünung",J181=0),AND(K181="keine Begrünung",L181=0)),0,IF(OR(AND(I181="",J181&gt;0),AND(K181="",L181&gt;0)),"Begrünung überprüfen!",IF(OR(AND(I181="keine Begrünung",J181&gt;0),AND(K181="keine Begrünung",L181&gt;0)),"Leguminosenanteil überprüfen!",IF(OR(AND(I181="Begrünung ohne Leguminosen",J181&gt;0),AND(K181="Begrünung ohne Leguminosen",L181&gt;0)),"Leguminosenanteil überprüfen!",IF(OR(AND(I181="Begrünung mit Leguminosen",J181&lt;=0),AND(K181="Begrünung mit Leguminosen",L181&lt;=0)),"Leguminosenanteil überprüfen!",IF(OR(I181="Begrünung ohne Leguminosen",K181="Begrünung ohne Leguminosen",I181="Begrünung mit Leguminosen",K181="Begrünung mit Leguminosen"),SUM(INDEX(Begrünung!C:C,MATCH(J181,Begrünung!A:A,0)),INDEX(Begrünung!C:C,MATCH(L181,Begrünung!A:A,0)),0))))))))))</f>
        <v/>
      </c>
      <c r="N181" s="59"/>
      <c r="O181" s="59"/>
      <c r="P181" s="58" t="str">
        <f t="shared" si="14"/>
        <v/>
      </c>
      <c r="Q181" s="59"/>
      <c r="R181" s="89"/>
      <c r="S181" s="58" t="str">
        <f>IF(B181="","",IF(OR(M181="Begrünung überprüfen!",M181="Leguminosenanteil überprüfen!"),"Begrünung überprüfen!",IF(OR(R181="",Q181="",AND(R181="",Q181="")),"Bodenbearbeitung auswählen!",IF(AND(L181&lt;50,R181="Walzen/Mulchen mit Leguminosen ab 50 %"),"Leguminosenanteil oder Bodenbearbeitung überprüfen!",IF(AND(L181&gt;=50,R181="Walzen/Mulchen/Mähen"),"Leguminosenanteil oder Bodenbearbeitung überprüfen!",IF(AND(L181&gt;=50,R181="Umbruch mit Leguminosen &lt; 50 %"),"Leguminosenanteil oder Bodenbearbeitung überprüfen!",IF(AND(L181&lt;50,R181="Umbruch mit Leguminosen ab 50 %"),"Leguminosenanteil oder Bodenbearbeitung überprüfen!",IF(AND(J181&lt;50,Q181="Walzen/Mulchen mit Leguminosen ab 50 %"),"Leguminosenanteil oder Bodenbearbeitung überprüfen!",IF(AND(J181&gt;=50,Q181="Walzen/Mulchen/Mähen"),"Leguminosenanteil oder Bodenbearbeitung überprüfen!",IF(AND(J181&gt;=50,Q181="Umbruch mit Leguminosen &lt; 50 %"),"Leguminosenanteil oder Bodenbearbeitung überprüfen!",IF(AND(J181&lt;50,Q181="Umbruch mit Leguminosen ab 50 %"),"Leguminosenanteil oder Bodenbearbeitung überprüfen!",SUM(INDEX(Bodenbearbeitung!B:B,MATCH(Q181,Bodenbearbeitung!A:A,0)),INDEX(Bodenbearbeitung!B:B,MATCH(R181,Bodenbearbeitung!A:A,0))))))))))))))</f>
        <v/>
      </c>
      <c r="T181" s="109" t="str">
        <f t="shared" si="15"/>
        <v/>
      </c>
    </row>
    <row r="182" spans="1:20" x14ac:dyDescent="0.25">
      <c r="A182" s="108">
        <v>176</v>
      </c>
      <c r="B182" s="58" t="str">
        <f>IF(Flächenverzeichnis!A187="","",Flächenverzeichnis!A187)</f>
        <v/>
      </c>
      <c r="C182" s="88" t="str">
        <f>IF(B182="","",INDEX(Flächenverzeichnis!E:E,MATCH('Nmin-Methode'!B182,Flächenverzeichnis!A:A,0)))</f>
        <v/>
      </c>
      <c r="D182" s="59"/>
      <c r="E182" s="58" t="str">
        <f>IF(B182="","",IF(D182="","Zielertrag auswählen!",IF(D182="Traubenertrag:","Zielertrag auswählen!",INDEX('N-Grundbedarf'!C:C,MATCH(D182,'N-Grundbedarf'!A:A,0)))))</f>
        <v/>
      </c>
      <c r="F182" s="58" t="str">
        <f t="shared" si="12"/>
        <v/>
      </c>
      <c r="G182" s="59"/>
      <c r="H182" s="58" t="str">
        <f t="shared" si="13"/>
        <v/>
      </c>
      <c r="I182" s="59"/>
      <c r="J182" s="86"/>
      <c r="K182" s="89"/>
      <c r="L182" s="90"/>
      <c r="M182" s="88" t="str">
        <f>IF(B182="","",IF(OR(I182="",K182="",AND(I182="",K182="")),"Begrünung überprüfen!",IF(OR(J182="",L182="",AND(J182="",L182="")),"Leguminosenanteil überprüfen!",IF(AND(AND(I182="keine Begrünung",J182=0),AND(K182="keine Begrünung",L182=0)),0,IF(OR(AND(I182="",J182&gt;0),AND(K182="",L182&gt;0)),"Begrünung überprüfen!",IF(OR(AND(I182="keine Begrünung",J182&gt;0),AND(K182="keine Begrünung",L182&gt;0)),"Leguminosenanteil überprüfen!",IF(OR(AND(I182="Begrünung ohne Leguminosen",J182&gt;0),AND(K182="Begrünung ohne Leguminosen",L182&gt;0)),"Leguminosenanteil überprüfen!",IF(OR(AND(I182="Begrünung mit Leguminosen",J182&lt;=0),AND(K182="Begrünung mit Leguminosen",L182&lt;=0)),"Leguminosenanteil überprüfen!",IF(OR(I182="Begrünung ohne Leguminosen",K182="Begrünung ohne Leguminosen",I182="Begrünung mit Leguminosen",K182="Begrünung mit Leguminosen"),SUM(INDEX(Begrünung!C:C,MATCH(J182,Begrünung!A:A,0)),INDEX(Begrünung!C:C,MATCH(L182,Begrünung!A:A,0)),0))))))))))</f>
        <v/>
      </c>
      <c r="N182" s="59"/>
      <c r="O182" s="59"/>
      <c r="P182" s="58" t="str">
        <f t="shared" si="14"/>
        <v/>
      </c>
      <c r="Q182" s="59"/>
      <c r="R182" s="89"/>
      <c r="S182" s="58" t="str">
        <f>IF(B182="","",IF(OR(M182="Begrünung überprüfen!",M182="Leguminosenanteil überprüfen!"),"Begrünung überprüfen!",IF(OR(R182="",Q182="",AND(R182="",Q182="")),"Bodenbearbeitung auswählen!",IF(AND(L182&lt;50,R182="Walzen/Mulchen mit Leguminosen ab 50 %"),"Leguminosenanteil oder Bodenbearbeitung überprüfen!",IF(AND(L182&gt;=50,R182="Walzen/Mulchen/Mähen"),"Leguminosenanteil oder Bodenbearbeitung überprüfen!",IF(AND(L182&gt;=50,R182="Umbruch mit Leguminosen &lt; 50 %"),"Leguminosenanteil oder Bodenbearbeitung überprüfen!",IF(AND(L182&lt;50,R182="Umbruch mit Leguminosen ab 50 %"),"Leguminosenanteil oder Bodenbearbeitung überprüfen!",IF(AND(J182&lt;50,Q182="Walzen/Mulchen mit Leguminosen ab 50 %"),"Leguminosenanteil oder Bodenbearbeitung überprüfen!",IF(AND(J182&gt;=50,Q182="Walzen/Mulchen/Mähen"),"Leguminosenanteil oder Bodenbearbeitung überprüfen!",IF(AND(J182&gt;=50,Q182="Umbruch mit Leguminosen &lt; 50 %"),"Leguminosenanteil oder Bodenbearbeitung überprüfen!",IF(AND(J182&lt;50,Q182="Umbruch mit Leguminosen ab 50 %"),"Leguminosenanteil oder Bodenbearbeitung überprüfen!",SUM(INDEX(Bodenbearbeitung!B:B,MATCH(Q182,Bodenbearbeitung!A:A,0)),INDEX(Bodenbearbeitung!B:B,MATCH(R182,Bodenbearbeitung!A:A,0))))))))))))))</f>
        <v/>
      </c>
      <c r="T182" s="109" t="str">
        <f t="shared" si="15"/>
        <v/>
      </c>
    </row>
    <row r="183" spans="1:20" x14ac:dyDescent="0.25">
      <c r="A183" s="108">
        <v>177</v>
      </c>
      <c r="B183" s="58" t="str">
        <f>IF(Flächenverzeichnis!A188="","",Flächenverzeichnis!A188)</f>
        <v/>
      </c>
      <c r="C183" s="88" t="str">
        <f>IF(B183="","",INDEX(Flächenverzeichnis!E:E,MATCH('Nmin-Methode'!B183,Flächenverzeichnis!A:A,0)))</f>
        <v/>
      </c>
      <c r="D183" s="59"/>
      <c r="E183" s="58" t="str">
        <f>IF(B183="","",IF(D183="","Zielertrag auswählen!",IF(D183="Traubenertrag:","Zielertrag auswählen!",INDEX('N-Grundbedarf'!C:C,MATCH(D183,'N-Grundbedarf'!A:A,0)))))</f>
        <v/>
      </c>
      <c r="F183" s="58" t="str">
        <f t="shared" si="12"/>
        <v/>
      </c>
      <c r="G183" s="59"/>
      <c r="H183" s="58" t="str">
        <f t="shared" si="13"/>
        <v/>
      </c>
      <c r="I183" s="59"/>
      <c r="J183" s="86"/>
      <c r="K183" s="89"/>
      <c r="L183" s="90"/>
      <c r="M183" s="88" t="str">
        <f>IF(B183="","",IF(OR(I183="",K183="",AND(I183="",K183="")),"Begrünung überprüfen!",IF(OR(J183="",L183="",AND(J183="",L183="")),"Leguminosenanteil überprüfen!",IF(AND(AND(I183="keine Begrünung",J183=0),AND(K183="keine Begrünung",L183=0)),0,IF(OR(AND(I183="",J183&gt;0),AND(K183="",L183&gt;0)),"Begrünung überprüfen!",IF(OR(AND(I183="keine Begrünung",J183&gt;0),AND(K183="keine Begrünung",L183&gt;0)),"Leguminosenanteil überprüfen!",IF(OR(AND(I183="Begrünung ohne Leguminosen",J183&gt;0),AND(K183="Begrünung ohne Leguminosen",L183&gt;0)),"Leguminosenanteil überprüfen!",IF(OR(AND(I183="Begrünung mit Leguminosen",J183&lt;=0),AND(K183="Begrünung mit Leguminosen",L183&lt;=0)),"Leguminosenanteil überprüfen!",IF(OR(I183="Begrünung ohne Leguminosen",K183="Begrünung ohne Leguminosen",I183="Begrünung mit Leguminosen",K183="Begrünung mit Leguminosen"),SUM(INDEX(Begrünung!C:C,MATCH(J183,Begrünung!A:A,0)),INDEX(Begrünung!C:C,MATCH(L183,Begrünung!A:A,0)),0))))))))))</f>
        <v/>
      </c>
      <c r="N183" s="59"/>
      <c r="O183" s="59"/>
      <c r="P183" s="58" t="str">
        <f t="shared" si="14"/>
        <v/>
      </c>
      <c r="Q183" s="59"/>
      <c r="R183" s="89"/>
      <c r="S183" s="58" t="str">
        <f>IF(B183="","",IF(OR(M183="Begrünung überprüfen!",M183="Leguminosenanteil überprüfen!"),"Begrünung überprüfen!",IF(OR(R183="",Q183="",AND(R183="",Q183="")),"Bodenbearbeitung auswählen!",IF(AND(L183&lt;50,R183="Walzen/Mulchen mit Leguminosen ab 50 %"),"Leguminosenanteil oder Bodenbearbeitung überprüfen!",IF(AND(L183&gt;=50,R183="Walzen/Mulchen/Mähen"),"Leguminosenanteil oder Bodenbearbeitung überprüfen!",IF(AND(L183&gt;=50,R183="Umbruch mit Leguminosen &lt; 50 %"),"Leguminosenanteil oder Bodenbearbeitung überprüfen!",IF(AND(L183&lt;50,R183="Umbruch mit Leguminosen ab 50 %"),"Leguminosenanteil oder Bodenbearbeitung überprüfen!",IF(AND(J183&lt;50,Q183="Walzen/Mulchen mit Leguminosen ab 50 %"),"Leguminosenanteil oder Bodenbearbeitung überprüfen!",IF(AND(J183&gt;=50,Q183="Walzen/Mulchen/Mähen"),"Leguminosenanteil oder Bodenbearbeitung überprüfen!",IF(AND(J183&gt;=50,Q183="Umbruch mit Leguminosen &lt; 50 %"),"Leguminosenanteil oder Bodenbearbeitung überprüfen!",IF(AND(J183&lt;50,Q183="Umbruch mit Leguminosen ab 50 %"),"Leguminosenanteil oder Bodenbearbeitung überprüfen!",SUM(INDEX(Bodenbearbeitung!B:B,MATCH(Q183,Bodenbearbeitung!A:A,0)),INDEX(Bodenbearbeitung!B:B,MATCH(R183,Bodenbearbeitung!A:A,0))))))))))))))</f>
        <v/>
      </c>
      <c r="T183" s="109" t="str">
        <f t="shared" si="15"/>
        <v/>
      </c>
    </row>
    <row r="184" spans="1:20" x14ac:dyDescent="0.25">
      <c r="A184" s="108">
        <v>178</v>
      </c>
      <c r="B184" s="58" t="str">
        <f>IF(Flächenverzeichnis!A189="","",Flächenverzeichnis!A189)</f>
        <v/>
      </c>
      <c r="C184" s="88" t="str">
        <f>IF(B184="","",INDEX(Flächenverzeichnis!E:E,MATCH('Nmin-Methode'!B184,Flächenverzeichnis!A:A,0)))</f>
        <v/>
      </c>
      <c r="D184" s="59"/>
      <c r="E184" s="58" t="str">
        <f>IF(B184="","",IF(D184="","Zielertrag auswählen!",IF(D184="Traubenertrag:","Zielertrag auswählen!",INDEX('N-Grundbedarf'!C:C,MATCH(D184,'N-Grundbedarf'!A:A,0)))))</f>
        <v/>
      </c>
      <c r="F184" s="58" t="str">
        <f t="shared" si="12"/>
        <v/>
      </c>
      <c r="G184" s="59"/>
      <c r="H184" s="58" t="str">
        <f t="shared" si="13"/>
        <v/>
      </c>
      <c r="I184" s="59"/>
      <c r="J184" s="86"/>
      <c r="K184" s="89"/>
      <c r="L184" s="90"/>
      <c r="M184" s="88" t="str">
        <f>IF(B184="","",IF(OR(I184="",K184="",AND(I184="",K184="")),"Begrünung überprüfen!",IF(OR(J184="",L184="",AND(J184="",L184="")),"Leguminosenanteil überprüfen!",IF(AND(AND(I184="keine Begrünung",J184=0),AND(K184="keine Begrünung",L184=0)),0,IF(OR(AND(I184="",J184&gt;0),AND(K184="",L184&gt;0)),"Begrünung überprüfen!",IF(OR(AND(I184="keine Begrünung",J184&gt;0),AND(K184="keine Begrünung",L184&gt;0)),"Leguminosenanteil überprüfen!",IF(OR(AND(I184="Begrünung ohne Leguminosen",J184&gt;0),AND(K184="Begrünung ohne Leguminosen",L184&gt;0)),"Leguminosenanteil überprüfen!",IF(OR(AND(I184="Begrünung mit Leguminosen",J184&lt;=0),AND(K184="Begrünung mit Leguminosen",L184&lt;=0)),"Leguminosenanteil überprüfen!",IF(OR(I184="Begrünung ohne Leguminosen",K184="Begrünung ohne Leguminosen",I184="Begrünung mit Leguminosen",K184="Begrünung mit Leguminosen"),SUM(INDEX(Begrünung!C:C,MATCH(J184,Begrünung!A:A,0)),INDEX(Begrünung!C:C,MATCH(L184,Begrünung!A:A,0)),0))))))))))</f>
        <v/>
      </c>
      <c r="N184" s="59"/>
      <c r="O184" s="59"/>
      <c r="P184" s="58" t="str">
        <f t="shared" si="14"/>
        <v/>
      </c>
      <c r="Q184" s="59"/>
      <c r="R184" s="89"/>
      <c r="S184" s="58" t="str">
        <f>IF(B184="","",IF(OR(M184="Begrünung überprüfen!",M184="Leguminosenanteil überprüfen!"),"Begrünung überprüfen!",IF(OR(R184="",Q184="",AND(R184="",Q184="")),"Bodenbearbeitung auswählen!",IF(AND(L184&lt;50,R184="Walzen/Mulchen mit Leguminosen ab 50 %"),"Leguminosenanteil oder Bodenbearbeitung überprüfen!",IF(AND(L184&gt;=50,R184="Walzen/Mulchen/Mähen"),"Leguminosenanteil oder Bodenbearbeitung überprüfen!",IF(AND(L184&gt;=50,R184="Umbruch mit Leguminosen &lt; 50 %"),"Leguminosenanteil oder Bodenbearbeitung überprüfen!",IF(AND(L184&lt;50,R184="Umbruch mit Leguminosen ab 50 %"),"Leguminosenanteil oder Bodenbearbeitung überprüfen!",IF(AND(J184&lt;50,Q184="Walzen/Mulchen mit Leguminosen ab 50 %"),"Leguminosenanteil oder Bodenbearbeitung überprüfen!",IF(AND(J184&gt;=50,Q184="Walzen/Mulchen/Mähen"),"Leguminosenanteil oder Bodenbearbeitung überprüfen!",IF(AND(J184&gt;=50,Q184="Umbruch mit Leguminosen &lt; 50 %"),"Leguminosenanteil oder Bodenbearbeitung überprüfen!",IF(AND(J184&lt;50,Q184="Umbruch mit Leguminosen ab 50 %"),"Leguminosenanteil oder Bodenbearbeitung überprüfen!",SUM(INDEX(Bodenbearbeitung!B:B,MATCH(Q184,Bodenbearbeitung!A:A,0)),INDEX(Bodenbearbeitung!B:B,MATCH(R184,Bodenbearbeitung!A:A,0))))))))))))))</f>
        <v/>
      </c>
      <c r="T184" s="109" t="str">
        <f t="shared" si="15"/>
        <v/>
      </c>
    </row>
    <row r="185" spans="1:20" x14ac:dyDescent="0.25">
      <c r="A185" s="108">
        <v>179</v>
      </c>
      <c r="B185" s="58" t="str">
        <f>IF(Flächenverzeichnis!A190="","",Flächenverzeichnis!A190)</f>
        <v/>
      </c>
      <c r="C185" s="88" t="str">
        <f>IF(B185="","",INDEX(Flächenverzeichnis!E:E,MATCH('Nmin-Methode'!B185,Flächenverzeichnis!A:A,0)))</f>
        <v/>
      </c>
      <c r="D185" s="59"/>
      <c r="E185" s="58" t="str">
        <f>IF(B185="","",IF(D185="","Zielertrag auswählen!",IF(D185="Traubenertrag:","Zielertrag auswählen!",INDEX('N-Grundbedarf'!C:C,MATCH(D185,'N-Grundbedarf'!A:A,0)))))</f>
        <v/>
      </c>
      <c r="F185" s="58" t="str">
        <f t="shared" si="12"/>
        <v/>
      </c>
      <c r="G185" s="59"/>
      <c r="H185" s="58" t="str">
        <f t="shared" si="13"/>
        <v/>
      </c>
      <c r="I185" s="59"/>
      <c r="J185" s="86"/>
      <c r="K185" s="89"/>
      <c r="L185" s="90"/>
      <c r="M185" s="88" t="str">
        <f>IF(B185="","",IF(OR(I185="",K185="",AND(I185="",K185="")),"Begrünung überprüfen!",IF(OR(J185="",L185="",AND(J185="",L185="")),"Leguminosenanteil überprüfen!",IF(AND(AND(I185="keine Begrünung",J185=0),AND(K185="keine Begrünung",L185=0)),0,IF(OR(AND(I185="",J185&gt;0),AND(K185="",L185&gt;0)),"Begrünung überprüfen!",IF(OR(AND(I185="keine Begrünung",J185&gt;0),AND(K185="keine Begrünung",L185&gt;0)),"Leguminosenanteil überprüfen!",IF(OR(AND(I185="Begrünung ohne Leguminosen",J185&gt;0),AND(K185="Begrünung ohne Leguminosen",L185&gt;0)),"Leguminosenanteil überprüfen!",IF(OR(AND(I185="Begrünung mit Leguminosen",J185&lt;=0),AND(K185="Begrünung mit Leguminosen",L185&lt;=0)),"Leguminosenanteil überprüfen!",IF(OR(I185="Begrünung ohne Leguminosen",K185="Begrünung ohne Leguminosen",I185="Begrünung mit Leguminosen",K185="Begrünung mit Leguminosen"),SUM(INDEX(Begrünung!C:C,MATCH(J185,Begrünung!A:A,0)),INDEX(Begrünung!C:C,MATCH(L185,Begrünung!A:A,0)),0))))))))))</f>
        <v/>
      </c>
      <c r="N185" s="59"/>
      <c r="O185" s="59"/>
      <c r="P185" s="58" t="str">
        <f t="shared" si="14"/>
        <v/>
      </c>
      <c r="Q185" s="59"/>
      <c r="R185" s="89"/>
      <c r="S185" s="58" t="str">
        <f>IF(B185="","",IF(OR(M185="Begrünung überprüfen!",M185="Leguminosenanteil überprüfen!"),"Begrünung überprüfen!",IF(OR(R185="",Q185="",AND(R185="",Q185="")),"Bodenbearbeitung auswählen!",IF(AND(L185&lt;50,R185="Walzen/Mulchen mit Leguminosen ab 50 %"),"Leguminosenanteil oder Bodenbearbeitung überprüfen!",IF(AND(L185&gt;=50,R185="Walzen/Mulchen/Mähen"),"Leguminosenanteil oder Bodenbearbeitung überprüfen!",IF(AND(L185&gt;=50,R185="Umbruch mit Leguminosen &lt; 50 %"),"Leguminosenanteil oder Bodenbearbeitung überprüfen!",IF(AND(L185&lt;50,R185="Umbruch mit Leguminosen ab 50 %"),"Leguminosenanteil oder Bodenbearbeitung überprüfen!",IF(AND(J185&lt;50,Q185="Walzen/Mulchen mit Leguminosen ab 50 %"),"Leguminosenanteil oder Bodenbearbeitung überprüfen!",IF(AND(J185&gt;=50,Q185="Walzen/Mulchen/Mähen"),"Leguminosenanteil oder Bodenbearbeitung überprüfen!",IF(AND(J185&gt;=50,Q185="Umbruch mit Leguminosen &lt; 50 %"),"Leguminosenanteil oder Bodenbearbeitung überprüfen!",IF(AND(J185&lt;50,Q185="Umbruch mit Leguminosen ab 50 %"),"Leguminosenanteil oder Bodenbearbeitung überprüfen!",SUM(INDEX(Bodenbearbeitung!B:B,MATCH(Q185,Bodenbearbeitung!A:A,0)),INDEX(Bodenbearbeitung!B:B,MATCH(R185,Bodenbearbeitung!A:A,0))))))))))))))</f>
        <v/>
      </c>
      <c r="T185" s="109" t="str">
        <f t="shared" si="15"/>
        <v/>
      </c>
    </row>
    <row r="186" spans="1:20" x14ac:dyDescent="0.25">
      <c r="A186" s="108">
        <v>180</v>
      </c>
      <c r="B186" s="58" t="str">
        <f>IF(Flächenverzeichnis!A191="","",Flächenverzeichnis!A191)</f>
        <v/>
      </c>
      <c r="C186" s="88" t="str">
        <f>IF(B186="","",INDEX(Flächenverzeichnis!E:E,MATCH('Nmin-Methode'!B186,Flächenverzeichnis!A:A,0)))</f>
        <v/>
      </c>
      <c r="D186" s="59"/>
      <c r="E186" s="58" t="str">
        <f>IF(B186="","",IF(D186="","Zielertrag auswählen!",IF(D186="Traubenertrag:","Zielertrag auswählen!",INDEX('N-Grundbedarf'!C:C,MATCH(D186,'N-Grundbedarf'!A:A,0)))))</f>
        <v/>
      </c>
      <c r="F186" s="58" t="str">
        <f t="shared" si="12"/>
        <v/>
      </c>
      <c r="G186" s="59"/>
      <c r="H186" s="58" t="str">
        <f t="shared" si="13"/>
        <v/>
      </c>
      <c r="I186" s="59"/>
      <c r="J186" s="86"/>
      <c r="K186" s="89"/>
      <c r="L186" s="90"/>
      <c r="M186" s="88" t="str">
        <f>IF(B186="","",IF(OR(I186="",K186="",AND(I186="",K186="")),"Begrünung überprüfen!",IF(OR(J186="",L186="",AND(J186="",L186="")),"Leguminosenanteil überprüfen!",IF(AND(AND(I186="keine Begrünung",J186=0),AND(K186="keine Begrünung",L186=0)),0,IF(OR(AND(I186="",J186&gt;0),AND(K186="",L186&gt;0)),"Begrünung überprüfen!",IF(OR(AND(I186="keine Begrünung",J186&gt;0),AND(K186="keine Begrünung",L186&gt;0)),"Leguminosenanteil überprüfen!",IF(OR(AND(I186="Begrünung ohne Leguminosen",J186&gt;0),AND(K186="Begrünung ohne Leguminosen",L186&gt;0)),"Leguminosenanteil überprüfen!",IF(OR(AND(I186="Begrünung mit Leguminosen",J186&lt;=0),AND(K186="Begrünung mit Leguminosen",L186&lt;=0)),"Leguminosenanteil überprüfen!",IF(OR(I186="Begrünung ohne Leguminosen",K186="Begrünung ohne Leguminosen",I186="Begrünung mit Leguminosen",K186="Begrünung mit Leguminosen"),SUM(INDEX(Begrünung!C:C,MATCH(J186,Begrünung!A:A,0)),INDEX(Begrünung!C:C,MATCH(L186,Begrünung!A:A,0)),0))))))))))</f>
        <v/>
      </c>
      <c r="N186" s="59"/>
      <c r="O186" s="59"/>
      <c r="P186" s="58" t="str">
        <f t="shared" si="14"/>
        <v/>
      </c>
      <c r="Q186" s="59"/>
      <c r="R186" s="89"/>
      <c r="S186" s="58" t="str">
        <f>IF(B186="","",IF(OR(M186="Begrünung überprüfen!",M186="Leguminosenanteil überprüfen!"),"Begrünung überprüfen!",IF(OR(R186="",Q186="",AND(R186="",Q186="")),"Bodenbearbeitung auswählen!",IF(AND(L186&lt;50,R186="Walzen/Mulchen mit Leguminosen ab 50 %"),"Leguminosenanteil oder Bodenbearbeitung überprüfen!",IF(AND(L186&gt;=50,R186="Walzen/Mulchen/Mähen"),"Leguminosenanteil oder Bodenbearbeitung überprüfen!",IF(AND(L186&gt;=50,R186="Umbruch mit Leguminosen &lt; 50 %"),"Leguminosenanteil oder Bodenbearbeitung überprüfen!",IF(AND(L186&lt;50,R186="Umbruch mit Leguminosen ab 50 %"),"Leguminosenanteil oder Bodenbearbeitung überprüfen!",IF(AND(J186&lt;50,Q186="Walzen/Mulchen mit Leguminosen ab 50 %"),"Leguminosenanteil oder Bodenbearbeitung überprüfen!",IF(AND(J186&gt;=50,Q186="Walzen/Mulchen/Mähen"),"Leguminosenanteil oder Bodenbearbeitung überprüfen!",IF(AND(J186&gt;=50,Q186="Umbruch mit Leguminosen &lt; 50 %"),"Leguminosenanteil oder Bodenbearbeitung überprüfen!",IF(AND(J186&lt;50,Q186="Umbruch mit Leguminosen ab 50 %"),"Leguminosenanteil oder Bodenbearbeitung überprüfen!",SUM(INDEX(Bodenbearbeitung!B:B,MATCH(Q186,Bodenbearbeitung!A:A,0)),INDEX(Bodenbearbeitung!B:B,MATCH(R186,Bodenbearbeitung!A:A,0))))))))))))))</f>
        <v/>
      </c>
      <c r="T186" s="109" t="str">
        <f t="shared" si="15"/>
        <v/>
      </c>
    </row>
    <row r="187" spans="1:20" x14ac:dyDescent="0.25">
      <c r="A187" s="108">
        <v>181</v>
      </c>
      <c r="B187" s="58" t="str">
        <f>IF(Flächenverzeichnis!A192="","",Flächenverzeichnis!A192)</f>
        <v/>
      </c>
      <c r="C187" s="88" t="str">
        <f>IF(B187="","",INDEX(Flächenverzeichnis!E:E,MATCH('Nmin-Methode'!B187,Flächenverzeichnis!A:A,0)))</f>
        <v/>
      </c>
      <c r="D187" s="59"/>
      <c r="E187" s="58" t="str">
        <f>IF(B187="","",IF(D187="","Zielertrag auswählen!",IF(D187="Traubenertrag:","Zielertrag auswählen!",INDEX('N-Grundbedarf'!C:C,MATCH(D187,'N-Grundbedarf'!A:A,0)))))</f>
        <v/>
      </c>
      <c r="F187" s="58" t="str">
        <f t="shared" si="12"/>
        <v/>
      </c>
      <c r="G187" s="59"/>
      <c r="H187" s="58" t="str">
        <f t="shared" si="13"/>
        <v/>
      </c>
      <c r="I187" s="59"/>
      <c r="J187" s="86"/>
      <c r="K187" s="89"/>
      <c r="L187" s="90"/>
      <c r="M187" s="88" t="str">
        <f>IF(B187="","",IF(OR(I187="",K187="",AND(I187="",K187="")),"Begrünung überprüfen!",IF(OR(J187="",L187="",AND(J187="",L187="")),"Leguminosenanteil überprüfen!",IF(AND(AND(I187="keine Begrünung",J187=0),AND(K187="keine Begrünung",L187=0)),0,IF(OR(AND(I187="",J187&gt;0),AND(K187="",L187&gt;0)),"Begrünung überprüfen!",IF(OR(AND(I187="keine Begrünung",J187&gt;0),AND(K187="keine Begrünung",L187&gt;0)),"Leguminosenanteil überprüfen!",IF(OR(AND(I187="Begrünung ohne Leguminosen",J187&gt;0),AND(K187="Begrünung ohne Leguminosen",L187&gt;0)),"Leguminosenanteil überprüfen!",IF(OR(AND(I187="Begrünung mit Leguminosen",J187&lt;=0),AND(K187="Begrünung mit Leguminosen",L187&lt;=0)),"Leguminosenanteil überprüfen!",IF(OR(I187="Begrünung ohne Leguminosen",K187="Begrünung ohne Leguminosen",I187="Begrünung mit Leguminosen",K187="Begrünung mit Leguminosen"),SUM(INDEX(Begrünung!C:C,MATCH(J187,Begrünung!A:A,0)),INDEX(Begrünung!C:C,MATCH(L187,Begrünung!A:A,0)),0))))))))))</f>
        <v/>
      </c>
      <c r="N187" s="59"/>
      <c r="O187" s="59"/>
      <c r="P187" s="58" t="str">
        <f t="shared" si="14"/>
        <v/>
      </c>
      <c r="Q187" s="59"/>
      <c r="R187" s="89"/>
      <c r="S187" s="58" t="str">
        <f>IF(B187="","",IF(OR(M187="Begrünung überprüfen!",M187="Leguminosenanteil überprüfen!"),"Begrünung überprüfen!",IF(OR(R187="",Q187="",AND(R187="",Q187="")),"Bodenbearbeitung auswählen!",IF(AND(L187&lt;50,R187="Walzen/Mulchen mit Leguminosen ab 50 %"),"Leguminosenanteil oder Bodenbearbeitung überprüfen!",IF(AND(L187&gt;=50,R187="Walzen/Mulchen/Mähen"),"Leguminosenanteil oder Bodenbearbeitung überprüfen!",IF(AND(L187&gt;=50,R187="Umbruch mit Leguminosen &lt; 50 %"),"Leguminosenanteil oder Bodenbearbeitung überprüfen!",IF(AND(L187&lt;50,R187="Umbruch mit Leguminosen ab 50 %"),"Leguminosenanteil oder Bodenbearbeitung überprüfen!",IF(AND(J187&lt;50,Q187="Walzen/Mulchen mit Leguminosen ab 50 %"),"Leguminosenanteil oder Bodenbearbeitung überprüfen!",IF(AND(J187&gt;=50,Q187="Walzen/Mulchen/Mähen"),"Leguminosenanteil oder Bodenbearbeitung überprüfen!",IF(AND(J187&gt;=50,Q187="Umbruch mit Leguminosen &lt; 50 %"),"Leguminosenanteil oder Bodenbearbeitung überprüfen!",IF(AND(J187&lt;50,Q187="Umbruch mit Leguminosen ab 50 %"),"Leguminosenanteil oder Bodenbearbeitung überprüfen!",SUM(INDEX(Bodenbearbeitung!B:B,MATCH(Q187,Bodenbearbeitung!A:A,0)),INDEX(Bodenbearbeitung!B:B,MATCH(R187,Bodenbearbeitung!A:A,0))))))))))))))</f>
        <v/>
      </c>
      <c r="T187" s="109" t="str">
        <f t="shared" si="15"/>
        <v/>
      </c>
    </row>
    <row r="188" spans="1:20" x14ac:dyDescent="0.25">
      <c r="A188" s="108">
        <v>182</v>
      </c>
      <c r="B188" s="58" t="str">
        <f>IF(Flächenverzeichnis!A193="","",Flächenverzeichnis!A193)</f>
        <v/>
      </c>
      <c r="C188" s="88" t="str">
        <f>IF(B188="","",INDEX(Flächenverzeichnis!E:E,MATCH('Nmin-Methode'!B188,Flächenverzeichnis!A:A,0)))</f>
        <v/>
      </c>
      <c r="D188" s="59"/>
      <c r="E188" s="58" t="str">
        <f>IF(B188="","",IF(D188="","Zielertrag auswählen!",IF(D188="Traubenertrag:","Zielertrag auswählen!",INDEX('N-Grundbedarf'!C:C,MATCH(D188,'N-Grundbedarf'!A:A,0)))))</f>
        <v/>
      </c>
      <c r="F188" s="58" t="str">
        <f t="shared" si="12"/>
        <v/>
      </c>
      <c r="G188" s="59"/>
      <c r="H188" s="58" t="str">
        <f t="shared" si="13"/>
        <v/>
      </c>
      <c r="I188" s="59"/>
      <c r="J188" s="86"/>
      <c r="K188" s="89"/>
      <c r="L188" s="90"/>
      <c r="M188" s="88" t="str">
        <f>IF(B188="","",IF(OR(I188="",K188="",AND(I188="",K188="")),"Begrünung überprüfen!",IF(OR(J188="",L188="",AND(J188="",L188="")),"Leguminosenanteil überprüfen!",IF(AND(AND(I188="keine Begrünung",J188=0),AND(K188="keine Begrünung",L188=0)),0,IF(OR(AND(I188="",J188&gt;0),AND(K188="",L188&gt;0)),"Begrünung überprüfen!",IF(OR(AND(I188="keine Begrünung",J188&gt;0),AND(K188="keine Begrünung",L188&gt;0)),"Leguminosenanteil überprüfen!",IF(OR(AND(I188="Begrünung ohne Leguminosen",J188&gt;0),AND(K188="Begrünung ohne Leguminosen",L188&gt;0)),"Leguminosenanteil überprüfen!",IF(OR(AND(I188="Begrünung mit Leguminosen",J188&lt;=0),AND(K188="Begrünung mit Leguminosen",L188&lt;=0)),"Leguminosenanteil überprüfen!",IF(OR(I188="Begrünung ohne Leguminosen",K188="Begrünung ohne Leguminosen",I188="Begrünung mit Leguminosen",K188="Begrünung mit Leguminosen"),SUM(INDEX(Begrünung!C:C,MATCH(J188,Begrünung!A:A,0)),INDEX(Begrünung!C:C,MATCH(L188,Begrünung!A:A,0)),0))))))))))</f>
        <v/>
      </c>
      <c r="N188" s="59"/>
      <c r="O188" s="59"/>
      <c r="P188" s="58" t="str">
        <f t="shared" si="14"/>
        <v/>
      </c>
      <c r="Q188" s="59"/>
      <c r="R188" s="89"/>
      <c r="S188" s="58" t="str">
        <f>IF(B188="","",IF(OR(M188="Begrünung überprüfen!",M188="Leguminosenanteil überprüfen!"),"Begrünung überprüfen!",IF(OR(R188="",Q188="",AND(R188="",Q188="")),"Bodenbearbeitung auswählen!",IF(AND(L188&lt;50,R188="Walzen/Mulchen mit Leguminosen ab 50 %"),"Leguminosenanteil oder Bodenbearbeitung überprüfen!",IF(AND(L188&gt;=50,R188="Walzen/Mulchen/Mähen"),"Leguminosenanteil oder Bodenbearbeitung überprüfen!",IF(AND(L188&gt;=50,R188="Umbruch mit Leguminosen &lt; 50 %"),"Leguminosenanteil oder Bodenbearbeitung überprüfen!",IF(AND(L188&lt;50,R188="Umbruch mit Leguminosen ab 50 %"),"Leguminosenanteil oder Bodenbearbeitung überprüfen!",IF(AND(J188&lt;50,Q188="Walzen/Mulchen mit Leguminosen ab 50 %"),"Leguminosenanteil oder Bodenbearbeitung überprüfen!",IF(AND(J188&gt;=50,Q188="Walzen/Mulchen/Mähen"),"Leguminosenanteil oder Bodenbearbeitung überprüfen!",IF(AND(J188&gt;=50,Q188="Umbruch mit Leguminosen &lt; 50 %"),"Leguminosenanteil oder Bodenbearbeitung überprüfen!",IF(AND(J188&lt;50,Q188="Umbruch mit Leguminosen ab 50 %"),"Leguminosenanteil oder Bodenbearbeitung überprüfen!",SUM(INDEX(Bodenbearbeitung!B:B,MATCH(Q188,Bodenbearbeitung!A:A,0)),INDEX(Bodenbearbeitung!B:B,MATCH(R188,Bodenbearbeitung!A:A,0))))))))))))))</f>
        <v/>
      </c>
      <c r="T188" s="109" t="str">
        <f t="shared" si="15"/>
        <v/>
      </c>
    </row>
    <row r="189" spans="1:20" x14ac:dyDescent="0.25">
      <c r="A189" s="108">
        <v>183</v>
      </c>
      <c r="B189" s="58" t="str">
        <f>IF(Flächenverzeichnis!A194="","",Flächenverzeichnis!A194)</f>
        <v/>
      </c>
      <c r="C189" s="88" t="str">
        <f>IF(B189="","",INDEX(Flächenverzeichnis!E:E,MATCH('Nmin-Methode'!B189,Flächenverzeichnis!A:A,0)))</f>
        <v/>
      </c>
      <c r="D189" s="59"/>
      <c r="E189" s="58" t="str">
        <f>IF(B189="","",IF(D189="","Zielertrag auswählen!",IF(D189="Traubenertrag:","Zielertrag auswählen!",INDEX('N-Grundbedarf'!C:C,MATCH(D189,'N-Grundbedarf'!A:A,0)))))</f>
        <v/>
      </c>
      <c r="F189" s="58" t="str">
        <f t="shared" si="12"/>
        <v/>
      </c>
      <c r="G189" s="59"/>
      <c r="H189" s="58" t="str">
        <f t="shared" si="13"/>
        <v/>
      </c>
      <c r="I189" s="59"/>
      <c r="J189" s="86"/>
      <c r="K189" s="89"/>
      <c r="L189" s="90"/>
      <c r="M189" s="88" t="str">
        <f>IF(B189="","",IF(OR(I189="",K189="",AND(I189="",K189="")),"Begrünung überprüfen!",IF(OR(J189="",L189="",AND(J189="",L189="")),"Leguminosenanteil überprüfen!",IF(AND(AND(I189="keine Begrünung",J189=0),AND(K189="keine Begrünung",L189=0)),0,IF(OR(AND(I189="",J189&gt;0),AND(K189="",L189&gt;0)),"Begrünung überprüfen!",IF(OR(AND(I189="keine Begrünung",J189&gt;0),AND(K189="keine Begrünung",L189&gt;0)),"Leguminosenanteil überprüfen!",IF(OR(AND(I189="Begrünung ohne Leguminosen",J189&gt;0),AND(K189="Begrünung ohne Leguminosen",L189&gt;0)),"Leguminosenanteil überprüfen!",IF(OR(AND(I189="Begrünung mit Leguminosen",J189&lt;=0),AND(K189="Begrünung mit Leguminosen",L189&lt;=0)),"Leguminosenanteil überprüfen!",IF(OR(I189="Begrünung ohne Leguminosen",K189="Begrünung ohne Leguminosen",I189="Begrünung mit Leguminosen",K189="Begrünung mit Leguminosen"),SUM(INDEX(Begrünung!C:C,MATCH(J189,Begrünung!A:A,0)),INDEX(Begrünung!C:C,MATCH(L189,Begrünung!A:A,0)),0))))))))))</f>
        <v/>
      </c>
      <c r="N189" s="59"/>
      <c r="O189" s="59"/>
      <c r="P189" s="58" t="str">
        <f t="shared" si="14"/>
        <v/>
      </c>
      <c r="Q189" s="59"/>
      <c r="R189" s="89"/>
      <c r="S189" s="58" t="str">
        <f>IF(B189="","",IF(OR(M189="Begrünung überprüfen!",M189="Leguminosenanteil überprüfen!"),"Begrünung überprüfen!",IF(OR(R189="",Q189="",AND(R189="",Q189="")),"Bodenbearbeitung auswählen!",IF(AND(L189&lt;50,R189="Walzen/Mulchen mit Leguminosen ab 50 %"),"Leguminosenanteil oder Bodenbearbeitung überprüfen!",IF(AND(L189&gt;=50,R189="Walzen/Mulchen/Mähen"),"Leguminosenanteil oder Bodenbearbeitung überprüfen!",IF(AND(L189&gt;=50,R189="Umbruch mit Leguminosen &lt; 50 %"),"Leguminosenanteil oder Bodenbearbeitung überprüfen!",IF(AND(L189&lt;50,R189="Umbruch mit Leguminosen ab 50 %"),"Leguminosenanteil oder Bodenbearbeitung überprüfen!",IF(AND(J189&lt;50,Q189="Walzen/Mulchen mit Leguminosen ab 50 %"),"Leguminosenanteil oder Bodenbearbeitung überprüfen!",IF(AND(J189&gt;=50,Q189="Walzen/Mulchen/Mähen"),"Leguminosenanteil oder Bodenbearbeitung überprüfen!",IF(AND(J189&gt;=50,Q189="Umbruch mit Leguminosen &lt; 50 %"),"Leguminosenanteil oder Bodenbearbeitung überprüfen!",IF(AND(J189&lt;50,Q189="Umbruch mit Leguminosen ab 50 %"),"Leguminosenanteil oder Bodenbearbeitung überprüfen!",SUM(INDEX(Bodenbearbeitung!B:B,MATCH(Q189,Bodenbearbeitung!A:A,0)),INDEX(Bodenbearbeitung!B:B,MATCH(R189,Bodenbearbeitung!A:A,0))))))))))))))</f>
        <v/>
      </c>
      <c r="T189" s="109" t="str">
        <f t="shared" si="15"/>
        <v/>
      </c>
    </row>
    <row r="190" spans="1:20" x14ac:dyDescent="0.25">
      <c r="A190" s="108">
        <v>184</v>
      </c>
      <c r="B190" s="58" t="str">
        <f>IF(Flächenverzeichnis!A195="","",Flächenverzeichnis!A195)</f>
        <v/>
      </c>
      <c r="C190" s="88" t="str">
        <f>IF(B190="","",INDEX(Flächenverzeichnis!E:E,MATCH('Nmin-Methode'!B190,Flächenverzeichnis!A:A,0)))</f>
        <v/>
      </c>
      <c r="D190" s="59"/>
      <c r="E190" s="58" t="str">
        <f>IF(B190="","",IF(D190="","Zielertrag auswählen!",IF(D190="Traubenertrag:","Zielertrag auswählen!",INDEX('N-Grundbedarf'!C:C,MATCH(D190,'N-Grundbedarf'!A:A,0)))))</f>
        <v/>
      </c>
      <c r="F190" s="58" t="str">
        <f t="shared" si="12"/>
        <v/>
      </c>
      <c r="G190" s="59"/>
      <c r="H190" s="58" t="str">
        <f t="shared" si="13"/>
        <v/>
      </c>
      <c r="I190" s="59"/>
      <c r="J190" s="86"/>
      <c r="K190" s="89"/>
      <c r="L190" s="90"/>
      <c r="M190" s="88" t="str">
        <f>IF(B190="","",IF(OR(I190="",K190="",AND(I190="",K190="")),"Begrünung überprüfen!",IF(OR(J190="",L190="",AND(J190="",L190="")),"Leguminosenanteil überprüfen!",IF(AND(AND(I190="keine Begrünung",J190=0),AND(K190="keine Begrünung",L190=0)),0,IF(OR(AND(I190="",J190&gt;0),AND(K190="",L190&gt;0)),"Begrünung überprüfen!",IF(OR(AND(I190="keine Begrünung",J190&gt;0),AND(K190="keine Begrünung",L190&gt;0)),"Leguminosenanteil überprüfen!",IF(OR(AND(I190="Begrünung ohne Leguminosen",J190&gt;0),AND(K190="Begrünung ohne Leguminosen",L190&gt;0)),"Leguminosenanteil überprüfen!",IF(OR(AND(I190="Begrünung mit Leguminosen",J190&lt;=0),AND(K190="Begrünung mit Leguminosen",L190&lt;=0)),"Leguminosenanteil überprüfen!",IF(OR(I190="Begrünung ohne Leguminosen",K190="Begrünung ohne Leguminosen",I190="Begrünung mit Leguminosen",K190="Begrünung mit Leguminosen"),SUM(INDEX(Begrünung!C:C,MATCH(J190,Begrünung!A:A,0)),INDEX(Begrünung!C:C,MATCH(L190,Begrünung!A:A,0)),0))))))))))</f>
        <v/>
      </c>
      <c r="N190" s="59"/>
      <c r="O190" s="59"/>
      <c r="P190" s="58" t="str">
        <f t="shared" si="14"/>
        <v/>
      </c>
      <c r="Q190" s="59"/>
      <c r="R190" s="89"/>
      <c r="S190" s="58" t="str">
        <f>IF(B190="","",IF(OR(M190="Begrünung überprüfen!",M190="Leguminosenanteil überprüfen!"),"Begrünung überprüfen!",IF(OR(R190="",Q190="",AND(R190="",Q190="")),"Bodenbearbeitung auswählen!",IF(AND(L190&lt;50,R190="Walzen/Mulchen mit Leguminosen ab 50 %"),"Leguminosenanteil oder Bodenbearbeitung überprüfen!",IF(AND(L190&gt;=50,R190="Walzen/Mulchen/Mähen"),"Leguminosenanteil oder Bodenbearbeitung überprüfen!",IF(AND(L190&gt;=50,R190="Umbruch mit Leguminosen &lt; 50 %"),"Leguminosenanteil oder Bodenbearbeitung überprüfen!",IF(AND(L190&lt;50,R190="Umbruch mit Leguminosen ab 50 %"),"Leguminosenanteil oder Bodenbearbeitung überprüfen!",IF(AND(J190&lt;50,Q190="Walzen/Mulchen mit Leguminosen ab 50 %"),"Leguminosenanteil oder Bodenbearbeitung überprüfen!",IF(AND(J190&gt;=50,Q190="Walzen/Mulchen/Mähen"),"Leguminosenanteil oder Bodenbearbeitung überprüfen!",IF(AND(J190&gt;=50,Q190="Umbruch mit Leguminosen &lt; 50 %"),"Leguminosenanteil oder Bodenbearbeitung überprüfen!",IF(AND(J190&lt;50,Q190="Umbruch mit Leguminosen ab 50 %"),"Leguminosenanteil oder Bodenbearbeitung überprüfen!",SUM(INDEX(Bodenbearbeitung!B:B,MATCH(Q190,Bodenbearbeitung!A:A,0)),INDEX(Bodenbearbeitung!B:B,MATCH(R190,Bodenbearbeitung!A:A,0))))))))))))))</f>
        <v/>
      </c>
      <c r="T190" s="109" t="str">
        <f t="shared" si="15"/>
        <v/>
      </c>
    </row>
    <row r="191" spans="1:20" x14ac:dyDescent="0.25">
      <c r="A191" s="108">
        <v>185</v>
      </c>
      <c r="B191" s="58" t="str">
        <f>IF(Flächenverzeichnis!A196="","",Flächenverzeichnis!A196)</f>
        <v/>
      </c>
      <c r="C191" s="88" t="str">
        <f>IF(B191="","",INDEX(Flächenverzeichnis!E:E,MATCH('Nmin-Methode'!B191,Flächenverzeichnis!A:A,0)))</f>
        <v/>
      </c>
      <c r="D191" s="59"/>
      <c r="E191" s="58" t="str">
        <f>IF(B191="","",IF(D191="","Zielertrag auswählen!",IF(D191="Traubenertrag:","Zielertrag auswählen!",INDEX('N-Grundbedarf'!C:C,MATCH(D191,'N-Grundbedarf'!A:A,0)))))</f>
        <v/>
      </c>
      <c r="F191" s="58" t="str">
        <f t="shared" si="12"/>
        <v/>
      </c>
      <c r="G191" s="59"/>
      <c r="H191" s="58" t="str">
        <f t="shared" si="13"/>
        <v/>
      </c>
      <c r="I191" s="59"/>
      <c r="J191" s="86"/>
      <c r="K191" s="89"/>
      <c r="L191" s="90"/>
      <c r="M191" s="88" t="str">
        <f>IF(B191="","",IF(OR(I191="",K191="",AND(I191="",K191="")),"Begrünung überprüfen!",IF(OR(J191="",L191="",AND(J191="",L191="")),"Leguminosenanteil überprüfen!",IF(AND(AND(I191="keine Begrünung",J191=0),AND(K191="keine Begrünung",L191=0)),0,IF(OR(AND(I191="",J191&gt;0),AND(K191="",L191&gt;0)),"Begrünung überprüfen!",IF(OR(AND(I191="keine Begrünung",J191&gt;0),AND(K191="keine Begrünung",L191&gt;0)),"Leguminosenanteil überprüfen!",IF(OR(AND(I191="Begrünung ohne Leguminosen",J191&gt;0),AND(K191="Begrünung ohne Leguminosen",L191&gt;0)),"Leguminosenanteil überprüfen!",IF(OR(AND(I191="Begrünung mit Leguminosen",J191&lt;=0),AND(K191="Begrünung mit Leguminosen",L191&lt;=0)),"Leguminosenanteil überprüfen!",IF(OR(I191="Begrünung ohne Leguminosen",K191="Begrünung ohne Leguminosen",I191="Begrünung mit Leguminosen",K191="Begrünung mit Leguminosen"),SUM(INDEX(Begrünung!C:C,MATCH(J191,Begrünung!A:A,0)),INDEX(Begrünung!C:C,MATCH(L191,Begrünung!A:A,0)),0))))))))))</f>
        <v/>
      </c>
      <c r="N191" s="59"/>
      <c r="O191" s="59"/>
      <c r="P191" s="58" t="str">
        <f t="shared" si="14"/>
        <v/>
      </c>
      <c r="Q191" s="59"/>
      <c r="R191" s="89"/>
      <c r="S191" s="58" t="str">
        <f>IF(B191="","",IF(OR(M191="Begrünung überprüfen!",M191="Leguminosenanteil überprüfen!"),"Begrünung überprüfen!",IF(OR(R191="",Q191="",AND(R191="",Q191="")),"Bodenbearbeitung auswählen!",IF(AND(L191&lt;50,R191="Walzen/Mulchen mit Leguminosen ab 50 %"),"Leguminosenanteil oder Bodenbearbeitung überprüfen!",IF(AND(L191&gt;=50,R191="Walzen/Mulchen/Mähen"),"Leguminosenanteil oder Bodenbearbeitung überprüfen!",IF(AND(L191&gt;=50,R191="Umbruch mit Leguminosen &lt; 50 %"),"Leguminosenanteil oder Bodenbearbeitung überprüfen!",IF(AND(L191&lt;50,R191="Umbruch mit Leguminosen ab 50 %"),"Leguminosenanteil oder Bodenbearbeitung überprüfen!",IF(AND(J191&lt;50,Q191="Walzen/Mulchen mit Leguminosen ab 50 %"),"Leguminosenanteil oder Bodenbearbeitung überprüfen!",IF(AND(J191&gt;=50,Q191="Walzen/Mulchen/Mähen"),"Leguminosenanteil oder Bodenbearbeitung überprüfen!",IF(AND(J191&gt;=50,Q191="Umbruch mit Leguminosen &lt; 50 %"),"Leguminosenanteil oder Bodenbearbeitung überprüfen!",IF(AND(J191&lt;50,Q191="Umbruch mit Leguminosen ab 50 %"),"Leguminosenanteil oder Bodenbearbeitung überprüfen!",SUM(INDEX(Bodenbearbeitung!B:B,MATCH(Q191,Bodenbearbeitung!A:A,0)),INDEX(Bodenbearbeitung!B:B,MATCH(R191,Bodenbearbeitung!A:A,0))))))))))))))</f>
        <v/>
      </c>
      <c r="T191" s="109" t="str">
        <f t="shared" si="15"/>
        <v/>
      </c>
    </row>
    <row r="192" spans="1:20" x14ac:dyDescent="0.25">
      <c r="A192" s="108">
        <v>186</v>
      </c>
      <c r="B192" s="58" t="str">
        <f>IF(Flächenverzeichnis!A197="","",Flächenverzeichnis!A197)</f>
        <v/>
      </c>
      <c r="C192" s="88" t="str">
        <f>IF(B192="","",INDEX(Flächenverzeichnis!E:E,MATCH('Nmin-Methode'!B192,Flächenverzeichnis!A:A,0)))</f>
        <v/>
      </c>
      <c r="D192" s="59"/>
      <c r="E192" s="58" t="str">
        <f>IF(B192="","",IF(D192="","Zielertrag auswählen!",IF(D192="Traubenertrag:","Zielertrag auswählen!",INDEX('N-Grundbedarf'!C:C,MATCH(D192,'N-Grundbedarf'!A:A,0)))))</f>
        <v/>
      </c>
      <c r="F192" s="58" t="str">
        <f t="shared" si="12"/>
        <v/>
      </c>
      <c r="G192" s="59"/>
      <c r="H192" s="58" t="str">
        <f t="shared" si="13"/>
        <v/>
      </c>
      <c r="I192" s="59"/>
      <c r="J192" s="86"/>
      <c r="K192" s="89"/>
      <c r="L192" s="90"/>
      <c r="M192" s="88" t="str">
        <f>IF(B192="","",IF(OR(I192="",K192="",AND(I192="",K192="")),"Begrünung überprüfen!",IF(OR(J192="",L192="",AND(J192="",L192="")),"Leguminosenanteil überprüfen!",IF(AND(AND(I192="keine Begrünung",J192=0),AND(K192="keine Begrünung",L192=0)),0,IF(OR(AND(I192="",J192&gt;0),AND(K192="",L192&gt;0)),"Begrünung überprüfen!",IF(OR(AND(I192="keine Begrünung",J192&gt;0),AND(K192="keine Begrünung",L192&gt;0)),"Leguminosenanteil überprüfen!",IF(OR(AND(I192="Begrünung ohne Leguminosen",J192&gt;0),AND(K192="Begrünung ohne Leguminosen",L192&gt;0)),"Leguminosenanteil überprüfen!",IF(OR(AND(I192="Begrünung mit Leguminosen",J192&lt;=0),AND(K192="Begrünung mit Leguminosen",L192&lt;=0)),"Leguminosenanteil überprüfen!",IF(OR(I192="Begrünung ohne Leguminosen",K192="Begrünung ohne Leguminosen",I192="Begrünung mit Leguminosen",K192="Begrünung mit Leguminosen"),SUM(INDEX(Begrünung!C:C,MATCH(J192,Begrünung!A:A,0)),INDEX(Begrünung!C:C,MATCH(L192,Begrünung!A:A,0)),0))))))))))</f>
        <v/>
      </c>
      <c r="N192" s="59"/>
      <c r="O192" s="59"/>
      <c r="P192" s="58" t="str">
        <f t="shared" si="14"/>
        <v/>
      </c>
      <c r="Q192" s="59"/>
      <c r="R192" s="89"/>
      <c r="S192" s="58" t="str">
        <f>IF(B192="","",IF(OR(M192="Begrünung überprüfen!",M192="Leguminosenanteil überprüfen!"),"Begrünung überprüfen!",IF(OR(R192="",Q192="",AND(R192="",Q192="")),"Bodenbearbeitung auswählen!",IF(AND(L192&lt;50,R192="Walzen/Mulchen mit Leguminosen ab 50 %"),"Leguminosenanteil oder Bodenbearbeitung überprüfen!",IF(AND(L192&gt;=50,R192="Walzen/Mulchen/Mähen"),"Leguminosenanteil oder Bodenbearbeitung überprüfen!",IF(AND(L192&gt;=50,R192="Umbruch mit Leguminosen &lt; 50 %"),"Leguminosenanteil oder Bodenbearbeitung überprüfen!",IF(AND(L192&lt;50,R192="Umbruch mit Leguminosen ab 50 %"),"Leguminosenanteil oder Bodenbearbeitung überprüfen!",IF(AND(J192&lt;50,Q192="Walzen/Mulchen mit Leguminosen ab 50 %"),"Leguminosenanteil oder Bodenbearbeitung überprüfen!",IF(AND(J192&gt;=50,Q192="Walzen/Mulchen/Mähen"),"Leguminosenanteil oder Bodenbearbeitung überprüfen!",IF(AND(J192&gt;=50,Q192="Umbruch mit Leguminosen &lt; 50 %"),"Leguminosenanteil oder Bodenbearbeitung überprüfen!",IF(AND(J192&lt;50,Q192="Umbruch mit Leguminosen ab 50 %"),"Leguminosenanteil oder Bodenbearbeitung überprüfen!",SUM(INDEX(Bodenbearbeitung!B:B,MATCH(Q192,Bodenbearbeitung!A:A,0)),INDEX(Bodenbearbeitung!B:B,MATCH(R192,Bodenbearbeitung!A:A,0))))))))))))))</f>
        <v/>
      </c>
      <c r="T192" s="109" t="str">
        <f t="shared" si="15"/>
        <v/>
      </c>
    </row>
    <row r="193" spans="1:20" x14ac:dyDescent="0.25">
      <c r="A193" s="108">
        <v>187</v>
      </c>
      <c r="B193" s="58" t="str">
        <f>IF(Flächenverzeichnis!A198="","",Flächenverzeichnis!A198)</f>
        <v/>
      </c>
      <c r="C193" s="88" t="str">
        <f>IF(B193="","",INDEX(Flächenverzeichnis!E:E,MATCH('Nmin-Methode'!B193,Flächenverzeichnis!A:A,0)))</f>
        <v/>
      </c>
      <c r="D193" s="59"/>
      <c r="E193" s="58" t="str">
        <f>IF(B193="","",IF(D193="","Zielertrag auswählen!",IF(D193="Traubenertrag:","Zielertrag auswählen!",INDEX('N-Grundbedarf'!C:C,MATCH(D193,'N-Grundbedarf'!A:A,0)))))</f>
        <v/>
      </c>
      <c r="F193" s="58" t="str">
        <f t="shared" si="12"/>
        <v/>
      </c>
      <c r="G193" s="59"/>
      <c r="H193" s="58" t="str">
        <f t="shared" si="13"/>
        <v/>
      </c>
      <c r="I193" s="59"/>
      <c r="J193" s="86"/>
      <c r="K193" s="89"/>
      <c r="L193" s="90"/>
      <c r="M193" s="88" t="str">
        <f>IF(B193="","",IF(OR(I193="",K193="",AND(I193="",K193="")),"Begrünung überprüfen!",IF(OR(J193="",L193="",AND(J193="",L193="")),"Leguminosenanteil überprüfen!",IF(AND(AND(I193="keine Begrünung",J193=0),AND(K193="keine Begrünung",L193=0)),0,IF(OR(AND(I193="",J193&gt;0),AND(K193="",L193&gt;0)),"Begrünung überprüfen!",IF(OR(AND(I193="keine Begrünung",J193&gt;0),AND(K193="keine Begrünung",L193&gt;0)),"Leguminosenanteil überprüfen!",IF(OR(AND(I193="Begrünung ohne Leguminosen",J193&gt;0),AND(K193="Begrünung ohne Leguminosen",L193&gt;0)),"Leguminosenanteil überprüfen!",IF(OR(AND(I193="Begrünung mit Leguminosen",J193&lt;=0),AND(K193="Begrünung mit Leguminosen",L193&lt;=0)),"Leguminosenanteil überprüfen!",IF(OR(I193="Begrünung ohne Leguminosen",K193="Begrünung ohne Leguminosen",I193="Begrünung mit Leguminosen",K193="Begrünung mit Leguminosen"),SUM(INDEX(Begrünung!C:C,MATCH(J193,Begrünung!A:A,0)),INDEX(Begrünung!C:C,MATCH(L193,Begrünung!A:A,0)),0))))))))))</f>
        <v/>
      </c>
      <c r="N193" s="59"/>
      <c r="O193" s="59"/>
      <c r="P193" s="58" t="str">
        <f t="shared" si="14"/>
        <v/>
      </c>
      <c r="Q193" s="59"/>
      <c r="R193" s="89"/>
      <c r="S193" s="58" t="str">
        <f>IF(B193="","",IF(OR(M193="Begrünung überprüfen!",M193="Leguminosenanteil überprüfen!"),"Begrünung überprüfen!",IF(OR(R193="",Q193="",AND(R193="",Q193="")),"Bodenbearbeitung auswählen!",IF(AND(L193&lt;50,R193="Walzen/Mulchen mit Leguminosen ab 50 %"),"Leguminosenanteil oder Bodenbearbeitung überprüfen!",IF(AND(L193&gt;=50,R193="Walzen/Mulchen/Mähen"),"Leguminosenanteil oder Bodenbearbeitung überprüfen!",IF(AND(L193&gt;=50,R193="Umbruch mit Leguminosen &lt; 50 %"),"Leguminosenanteil oder Bodenbearbeitung überprüfen!",IF(AND(L193&lt;50,R193="Umbruch mit Leguminosen ab 50 %"),"Leguminosenanteil oder Bodenbearbeitung überprüfen!",IF(AND(J193&lt;50,Q193="Walzen/Mulchen mit Leguminosen ab 50 %"),"Leguminosenanteil oder Bodenbearbeitung überprüfen!",IF(AND(J193&gt;=50,Q193="Walzen/Mulchen/Mähen"),"Leguminosenanteil oder Bodenbearbeitung überprüfen!",IF(AND(J193&gt;=50,Q193="Umbruch mit Leguminosen &lt; 50 %"),"Leguminosenanteil oder Bodenbearbeitung überprüfen!",IF(AND(J193&lt;50,Q193="Umbruch mit Leguminosen ab 50 %"),"Leguminosenanteil oder Bodenbearbeitung überprüfen!",SUM(INDEX(Bodenbearbeitung!B:B,MATCH(Q193,Bodenbearbeitung!A:A,0)),INDEX(Bodenbearbeitung!B:B,MATCH(R193,Bodenbearbeitung!A:A,0))))))))))))))</f>
        <v/>
      </c>
      <c r="T193" s="109" t="str">
        <f t="shared" si="15"/>
        <v/>
      </c>
    </row>
    <row r="194" spans="1:20" x14ac:dyDescent="0.25">
      <c r="A194" s="108">
        <v>188</v>
      </c>
      <c r="B194" s="58" t="str">
        <f>IF(Flächenverzeichnis!A199="","",Flächenverzeichnis!A199)</f>
        <v/>
      </c>
      <c r="C194" s="88" t="str">
        <f>IF(B194="","",INDEX(Flächenverzeichnis!E:E,MATCH('Nmin-Methode'!B194,Flächenverzeichnis!A:A,0)))</f>
        <v/>
      </c>
      <c r="D194" s="59"/>
      <c r="E194" s="58" t="str">
        <f>IF(B194="","",IF(D194="","Zielertrag auswählen!",IF(D194="Traubenertrag:","Zielertrag auswählen!",INDEX('N-Grundbedarf'!C:C,MATCH(D194,'N-Grundbedarf'!A:A,0)))))</f>
        <v/>
      </c>
      <c r="F194" s="58" t="str">
        <f t="shared" si="12"/>
        <v/>
      </c>
      <c r="G194" s="59"/>
      <c r="H194" s="58" t="str">
        <f t="shared" si="13"/>
        <v/>
      </c>
      <c r="I194" s="59"/>
      <c r="J194" s="86"/>
      <c r="K194" s="89"/>
      <c r="L194" s="90"/>
      <c r="M194" s="88" t="str">
        <f>IF(B194="","",IF(OR(I194="",K194="",AND(I194="",K194="")),"Begrünung überprüfen!",IF(OR(J194="",L194="",AND(J194="",L194="")),"Leguminosenanteil überprüfen!",IF(AND(AND(I194="keine Begrünung",J194=0),AND(K194="keine Begrünung",L194=0)),0,IF(OR(AND(I194="",J194&gt;0),AND(K194="",L194&gt;0)),"Begrünung überprüfen!",IF(OR(AND(I194="keine Begrünung",J194&gt;0),AND(K194="keine Begrünung",L194&gt;0)),"Leguminosenanteil überprüfen!",IF(OR(AND(I194="Begrünung ohne Leguminosen",J194&gt;0),AND(K194="Begrünung ohne Leguminosen",L194&gt;0)),"Leguminosenanteil überprüfen!",IF(OR(AND(I194="Begrünung mit Leguminosen",J194&lt;=0),AND(K194="Begrünung mit Leguminosen",L194&lt;=0)),"Leguminosenanteil überprüfen!",IF(OR(I194="Begrünung ohne Leguminosen",K194="Begrünung ohne Leguminosen",I194="Begrünung mit Leguminosen",K194="Begrünung mit Leguminosen"),SUM(INDEX(Begrünung!C:C,MATCH(J194,Begrünung!A:A,0)),INDEX(Begrünung!C:C,MATCH(L194,Begrünung!A:A,0)),0))))))))))</f>
        <v/>
      </c>
      <c r="N194" s="59"/>
      <c r="O194" s="59"/>
      <c r="P194" s="58" t="str">
        <f t="shared" si="14"/>
        <v/>
      </c>
      <c r="Q194" s="59"/>
      <c r="R194" s="89"/>
      <c r="S194" s="58" t="str">
        <f>IF(B194="","",IF(OR(M194="Begrünung überprüfen!",M194="Leguminosenanteil überprüfen!"),"Begrünung überprüfen!",IF(OR(R194="",Q194="",AND(R194="",Q194="")),"Bodenbearbeitung auswählen!",IF(AND(L194&lt;50,R194="Walzen/Mulchen mit Leguminosen ab 50 %"),"Leguminosenanteil oder Bodenbearbeitung überprüfen!",IF(AND(L194&gt;=50,R194="Walzen/Mulchen/Mähen"),"Leguminosenanteil oder Bodenbearbeitung überprüfen!",IF(AND(L194&gt;=50,R194="Umbruch mit Leguminosen &lt; 50 %"),"Leguminosenanteil oder Bodenbearbeitung überprüfen!",IF(AND(L194&lt;50,R194="Umbruch mit Leguminosen ab 50 %"),"Leguminosenanteil oder Bodenbearbeitung überprüfen!",IF(AND(J194&lt;50,Q194="Walzen/Mulchen mit Leguminosen ab 50 %"),"Leguminosenanteil oder Bodenbearbeitung überprüfen!",IF(AND(J194&gt;=50,Q194="Walzen/Mulchen/Mähen"),"Leguminosenanteil oder Bodenbearbeitung überprüfen!",IF(AND(J194&gt;=50,Q194="Umbruch mit Leguminosen &lt; 50 %"),"Leguminosenanteil oder Bodenbearbeitung überprüfen!",IF(AND(J194&lt;50,Q194="Umbruch mit Leguminosen ab 50 %"),"Leguminosenanteil oder Bodenbearbeitung überprüfen!",SUM(INDEX(Bodenbearbeitung!B:B,MATCH(Q194,Bodenbearbeitung!A:A,0)),INDEX(Bodenbearbeitung!B:B,MATCH(R194,Bodenbearbeitung!A:A,0))))))))))))))</f>
        <v/>
      </c>
      <c r="T194" s="109" t="str">
        <f t="shared" si="15"/>
        <v/>
      </c>
    </row>
    <row r="195" spans="1:20" x14ac:dyDescent="0.25">
      <c r="A195" s="108">
        <v>189</v>
      </c>
      <c r="B195" s="58" t="str">
        <f>IF(Flächenverzeichnis!A200="","",Flächenverzeichnis!A200)</f>
        <v/>
      </c>
      <c r="C195" s="88" t="str">
        <f>IF(B195="","",INDEX(Flächenverzeichnis!E:E,MATCH('Nmin-Methode'!B195,Flächenverzeichnis!A:A,0)))</f>
        <v/>
      </c>
      <c r="D195" s="59"/>
      <c r="E195" s="58" t="str">
        <f>IF(B195="","",IF(D195="","Zielertrag auswählen!",IF(D195="Traubenertrag:","Zielertrag auswählen!",INDEX('N-Grundbedarf'!C:C,MATCH(D195,'N-Grundbedarf'!A:A,0)))))</f>
        <v/>
      </c>
      <c r="F195" s="58" t="str">
        <f t="shared" si="12"/>
        <v/>
      </c>
      <c r="G195" s="59"/>
      <c r="H195" s="58" t="str">
        <f t="shared" si="13"/>
        <v/>
      </c>
      <c r="I195" s="59"/>
      <c r="J195" s="86"/>
      <c r="K195" s="89"/>
      <c r="L195" s="90"/>
      <c r="M195" s="88" t="str">
        <f>IF(B195="","",IF(OR(I195="",K195="",AND(I195="",K195="")),"Begrünung überprüfen!",IF(OR(J195="",L195="",AND(J195="",L195="")),"Leguminosenanteil überprüfen!",IF(AND(AND(I195="keine Begrünung",J195=0),AND(K195="keine Begrünung",L195=0)),0,IF(OR(AND(I195="",J195&gt;0),AND(K195="",L195&gt;0)),"Begrünung überprüfen!",IF(OR(AND(I195="keine Begrünung",J195&gt;0),AND(K195="keine Begrünung",L195&gt;0)),"Leguminosenanteil überprüfen!",IF(OR(AND(I195="Begrünung ohne Leguminosen",J195&gt;0),AND(K195="Begrünung ohne Leguminosen",L195&gt;0)),"Leguminosenanteil überprüfen!",IF(OR(AND(I195="Begrünung mit Leguminosen",J195&lt;=0),AND(K195="Begrünung mit Leguminosen",L195&lt;=0)),"Leguminosenanteil überprüfen!",IF(OR(I195="Begrünung ohne Leguminosen",K195="Begrünung ohne Leguminosen",I195="Begrünung mit Leguminosen",K195="Begrünung mit Leguminosen"),SUM(INDEX(Begrünung!C:C,MATCH(J195,Begrünung!A:A,0)),INDEX(Begrünung!C:C,MATCH(L195,Begrünung!A:A,0)),0))))))))))</f>
        <v/>
      </c>
      <c r="N195" s="59"/>
      <c r="O195" s="59"/>
      <c r="P195" s="58" t="str">
        <f t="shared" si="14"/>
        <v/>
      </c>
      <c r="Q195" s="59"/>
      <c r="R195" s="89"/>
      <c r="S195" s="58" t="str">
        <f>IF(B195="","",IF(OR(M195="Begrünung überprüfen!",M195="Leguminosenanteil überprüfen!"),"Begrünung überprüfen!",IF(OR(R195="",Q195="",AND(R195="",Q195="")),"Bodenbearbeitung auswählen!",IF(AND(L195&lt;50,R195="Walzen/Mulchen mit Leguminosen ab 50 %"),"Leguminosenanteil oder Bodenbearbeitung überprüfen!",IF(AND(L195&gt;=50,R195="Walzen/Mulchen/Mähen"),"Leguminosenanteil oder Bodenbearbeitung überprüfen!",IF(AND(L195&gt;=50,R195="Umbruch mit Leguminosen &lt; 50 %"),"Leguminosenanteil oder Bodenbearbeitung überprüfen!",IF(AND(L195&lt;50,R195="Umbruch mit Leguminosen ab 50 %"),"Leguminosenanteil oder Bodenbearbeitung überprüfen!",IF(AND(J195&lt;50,Q195="Walzen/Mulchen mit Leguminosen ab 50 %"),"Leguminosenanteil oder Bodenbearbeitung überprüfen!",IF(AND(J195&gt;=50,Q195="Walzen/Mulchen/Mähen"),"Leguminosenanteil oder Bodenbearbeitung überprüfen!",IF(AND(J195&gt;=50,Q195="Umbruch mit Leguminosen &lt; 50 %"),"Leguminosenanteil oder Bodenbearbeitung überprüfen!",IF(AND(J195&lt;50,Q195="Umbruch mit Leguminosen ab 50 %"),"Leguminosenanteil oder Bodenbearbeitung überprüfen!",SUM(INDEX(Bodenbearbeitung!B:B,MATCH(Q195,Bodenbearbeitung!A:A,0)),INDEX(Bodenbearbeitung!B:B,MATCH(R195,Bodenbearbeitung!A:A,0))))))))))))))</f>
        <v/>
      </c>
      <c r="T195" s="109" t="str">
        <f t="shared" si="15"/>
        <v/>
      </c>
    </row>
    <row r="196" spans="1:20" x14ac:dyDescent="0.25">
      <c r="A196" s="108">
        <v>190</v>
      </c>
      <c r="B196" s="58" t="str">
        <f>IF(Flächenverzeichnis!A201="","",Flächenverzeichnis!A201)</f>
        <v/>
      </c>
      <c r="C196" s="88" t="str">
        <f>IF(B196="","",INDEX(Flächenverzeichnis!E:E,MATCH('Nmin-Methode'!B196,Flächenverzeichnis!A:A,0)))</f>
        <v/>
      </c>
      <c r="D196" s="59"/>
      <c r="E196" s="58" t="str">
        <f>IF(B196="","",IF(D196="","Zielertrag auswählen!",IF(D196="Traubenertrag:","Zielertrag auswählen!",INDEX('N-Grundbedarf'!C:C,MATCH(D196,'N-Grundbedarf'!A:A,0)))))</f>
        <v/>
      </c>
      <c r="F196" s="58" t="str">
        <f t="shared" si="12"/>
        <v/>
      </c>
      <c r="G196" s="59"/>
      <c r="H196" s="58" t="str">
        <f t="shared" si="13"/>
        <v/>
      </c>
      <c r="I196" s="59"/>
      <c r="J196" s="86"/>
      <c r="K196" s="89"/>
      <c r="L196" s="90"/>
      <c r="M196" s="88" t="str">
        <f>IF(B196="","",IF(OR(I196="",K196="",AND(I196="",K196="")),"Begrünung überprüfen!",IF(OR(J196="",L196="",AND(J196="",L196="")),"Leguminosenanteil überprüfen!",IF(AND(AND(I196="keine Begrünung",J196=0),AND(K196="keine Begrünung",L196=0)),0,IF(OR(AND(I196="",J196&gt;0),AND(K196="",L196&gt;0)),"Begrünung überprüfen!",IF(OR(AND(I196="keine Begrünung",J196&gt;0),AND(K196="keine Begrünung",L196&gt;0)),"Leguminosenanteil überprüfen!",IF(OR(AND(I196="Begrünung ohne Leguminosen",J196&gt;0),AND(K196="Begrünung ohne Leguminosen",L196&gt;0)),"Leguminosenanteil überprüfen!",IF(OR(AND(I196="Begrünung mit Leguminosen",J196&lt;=0),AND(K196="Begrünung mit Leguminosen",L196&lt;=0)),"Leguminosenanteil überprüfen!",IF(OR(I196="Begrünung ohne Leguminosen",K196="Begrünung ohne Leguminosen",I196="Begrünung mit Leguminosen",K196="Begrünung mit Leguminosen"),SUM(INDEX(Begrünung!C:C,MATCH(J196,Begrünung!A:A,0)),INDEX(Begrünung!C:C,MATCH(L196,Begrünung!A:A,0)),0))))))))))</f>
        <v/>
      </c>
      <c r="N196" s="59"/>
      <c r="O196" s="59"/>
      <c r="P196" s="58" t="str">
        <f t="shared" si="14"/>
        <v/>
      </c>
      <c r="Q196" s="59"/>
      <c r="R196" s="89"/>
      <c r="S196" s="58" t="str">
        <f>IF(B196="","",IF(OR(M196="Begrünung überprüfen!",M196="Leguminosenanteil überprüfen!"),"Begrünung überprüfen!",IF(OR(R196="",Q196="",AND(R196="",Q196="")),"Bodenbearbeitung auswählen!",IF(AND(L196&lt;50,R196="Walzen/Mulchen mit Leguminosen ab 50 %"),"Leguminosenanteil oder Bodenbearbeitung überprüfen!",IF(AND(L196&gt;=50,R196="Walzen/Mulchen/Mähen"),"Leguminosenanteil oder Bodenbearbeitung überprüfen!",IF(AND(L196&gt;=50,R196="Umbruch mit Leguminosen &lt; 50 %"),"Leguminosenanteil oder Bodenbearbeitung überprüfen!",IF(AND(L196&lt;50,R196="Umbruch mit Leguminosen ab 50 %"),"Leguminosenanteil oder Bodenbearbeitung überprüfen!",IF(AND(J196&lt;50,Q196="Walzen/Mulchen mit Leguminosen ab 50 %"),"Leguminosenanteil oder Bodenbearbeitung überprüfen!",IF(AND(J196&gt;=50,Q196="Walzen/Mulchen/Mähen"),"Leguminosenanteil oder Bodenbearbeitung überprüfen!",IF(AND(J196&gt;=50,Q196="Umbruch mit Leguminosen &lt; 50 %"),"Leguminosenanteil oder Bodenbearbeitung überprüfen!",IF(AND(J196&lt;50,Q196="Umbruch mit Leguminosen ab 50 %"),"Leguminosenanteil oder Bodenbearbeitung überprüfen!",SUM(INDEX(Bodenbearbeitung!B:B,MATCH(Q196,Bodenbearbeitung!A:A,0)),INDEX(Bodenbearbeitung!B:B,MATCH(R196,Bodenbearbeitung!A:A,0))))))))))))))</f>
        <v/>
      </c>
      <c r="T196" s="109" t="str">
        <f t="shared" si="15"/>
        <v/>
      </c>
    </row>
    <row r="197" spans="1:20" x14ac:dyDescent="0.25">
      <c r="A197" s="108">
        <v>191</v>
      </c>
      <c r="B197" s="58" t="str">
        <f>IF(Flächenverzeichnis!A202="","",Flächenverzeichnis!A202)</f>
        <v/>
      </c>
      <c r="C197" s="88" t="str">
        <f>IF(B197="","",INDEX(Flächenverzeichnis!E:E,MATCH('Nmin-Methode'!B197,Flächenverzeichnis!A:A,0)))</f>
        <v/>
      </c>
      <c r="D197" s="59"/>
      <c r="E197" s="58" t="str">
        <f>IF(B197="","",IF(D197="","Zielertrag auswählen!",IF(D197="Traubenertrag:","Zielertrag auswählen!",INDEX('N-Grundbedarf'!C:C,MATCH(D197,'N-Grundbedarf'!A:A,0)))))</f>
        <v/>
      </c>
      <c r="F197" s="58" t="str">
        <f t="shared" si="12"/>
        <v/>
      </c>
      <c r="G197" s="59"/>
      <c r="H197" s="58" t="str">
        <f t="shared" si="13"/>
        <v/>
      </c>
      <c r="I197" s="59"/>
      <c r="J197" s="86"/>
      <c r="K197" s="89"/>
      <c r="L197" s="90"/>
      <c r="M197" s="88" t="str">
        <f>IF(B197="","",IF(OR(I197="",K197="",AND(I197="",K197="")),"Begrünung überprüfen!",IF(OR(J197="",L197="",AND(J197="",L197="")),"Leguminosenanteil überprüfen!",IF(AND(AND(I197="keine Begrünung",J197=0),AND(K197="keine Begrünung",L197=0)),0,IF(OR(AND(I197="",J197&gt;0),AND(K197="",L197&gt;0)),"Begrünung überprüfen!",IF(OR(AND(I197="keine Begrünung",J197&gt;0),AND(K197="keine Begrünung",L197&gt;0)),"Leguminosenanteil überprüfen!",IF(OR(AND(I197="Begrünung ohne Leguminosen",J197&gt;0),AND(K197="Begrünung ohne Leguminosen",L197&gt;0)),"Leguminosenanteil überprüfen!",IF(OR(AND(I197="Begrünung mit Leguminosen",J197&lt;=0),AND(K197="Begrünung mit Leguminosen",L197&lt;=0)),"Leguminosenanteil überprüfen!",IF(OR(I197="Begrünung ohne Leguminosen",K197="Begrünung ohne Leguminosen",I197="Begrünung mit Leguminosen",K197="Begrünung mit Leguminosen"),SUM(INDEX(Begrünung!C:C,MATCH(J197,Begrünung!A:A,0)),INDEX(Begrünung!C:C,MATCH(L197,Begrünung!A:A,0)),0))))))))))</f>
        <v/>
      </c>
      <c r="N197" s="59"/>
      <c r="O197" s="59"/>
      <c r="P197" s="58" t="str">
        <f t="shared" si="14"/>
        <v/>
      </c>
      <c r="Q197" s="59"/>
      <c r="R197" s="89"/>
      <c r="S197" s="58" t="str">
        <f>IF(B197="","",IF(OR(M197="Begrünung überprüfen!",M197="Leguminosenanteil überprüfen!"),"Begrünung überprüfen!",IF(OR(R197="",Q197="",AND(R197="",Q197="")),"Bodenbearbeitung auswählen!",IF(AND(L197&lt;50,R197="Walzen/Mulchen mit Leguminosen ab 50 %"),"Leguminosenanteil oder Bodenbearbeitung überprüfen!",IF(AND(L197&gt;=50,R197="Walzen/Mulchen/Mähen"),"Leguminosenanteil oder Bodenbearbeitung überprüfen!",IF(AND(L197&gt;=50,R197="Umbruch mit Leguminosen &lt; 50 %"),"Leguminosenanteil oder Bodenbearbeitung überprüfen!",IF(AND(L197&lt;50,R197="Umbruch mit Leguminosen ab 50 %"),"Leguminosenanteil oder Bodenbearbeitung überprüfen!",IF(AND(J197&lt;50,Q197="Walzen/Mulchen mit Leguminosen ab 50 %"),"Leguminosenanteil oder Bodenbearbeitung überprüfen!",IF(AND(J197&gt;=50,Q197="Walzen/Mulchen/Mähen"),"Leguminosenanteil oder Bodenbearbeitung überprüfen!",IF(AND(J197&gt;=50,Q197="Umbruch mit Leguminosen &lt; 50 %"),"Leguminosenanteil oder Bodenbearbeitung überprüfen!",IF(AND(J197&lt;50,Q197="Umbruch mit Leguminosen ab 50 %"),"Leguminosenanteil oder Bodenbearbeitung überprüfen!",SUM(INDEX(Bodenbearbeitung!B:B,MATCH(Q197,Bodenbearbeitung!A:A,0)),INDEX(Bodenbearbeitung!B:B,MATCH(R197,Bodenbearbeitung!A:A,0))))))))))))))</f>
        <v/>
      </c>
      <c r="T197" s="109" t="str">
        <f t="shared" si="15"/>
        <v/>
      </c>
    </row>
    <row r="198" spans="1:20" x14ac:dyDescent="0.25">
      <c r="A198" s="108">
        <v>192</v>
      </c>
      <c r="B198" s="58" t="str">
        <f>IF(Flächenverzeichnis!A203="","",Flächenverzeichnis!A203)</f>
        <v/>
      </c>
      <c r="C198" s="88" t="str">
        <f>IF(B198="","",INDEX(Flächenverzeichnis!E:E,MATCH('Nmin-Methode'!B198,Flächenverzeichnis!A:A,0)))</f>
        <v/>
      </c>
      <c r="D198" s="59"/>
      <c r="E198" s="58" t="str">
        <f>IF(B198="","",IF(D198="","Zielertrag auswählen!",IF(D198="Traubenertrag:","Zielertrag auswählen!",INDEX('N-Grundbedarf'!C:C,MATCH(D198,'N-Grundbedarf'!A:A,0)))))</f>
        <v/>
      </c>
      <c r="F198" s="58" t="str">
        <f t="shared" si="12"/>
        <v/>
      </c>
      <c r="G198" s="59"/>
      <c r="H198" s="58" t="str">
        <f t="shared" si="13"/>
        <v/>
      </c>
      <c r="I198" s="59"/>
      <c r="J198" s="86"/>
      <c r="K198" s="89"/>
      <c r="L198" s="90"/>
      <c r="M198" s="88" t="str">
        <f>IF(B198="","",IF(OR(I198="",K198="",AND(I198="",K198="")),"Begrünung überprüfen!",IF(OR(J198="",L198="",AND(J198="",L198="")),"Leguminosenanteil überprüfen!",IF(AND(AND(I198="keine Begrünung",J198=0),AND(K198="keine Begrünung",L198=0)),0,IF(OR(AND(I198="",J198&gt;0),AND(K198="",L198&gt;0)),"Begrünung überprüfen!",IF(OR(AND(I198="keine Begrünung",J198&gt;0),AND(K198="keine Begrünung",L198&gt;0)),"Leguminosenanteil überprüfen!",IF(OR(AND(I198="Begrünung ohne Leguminosen",J198&gt;0),AND(K198="Begrünung ohne Leguminosen",L198&gt;0)),"Leguminosenanteil überprüfen!",IF(OR(AND(I198="Begrünung mit Leguminosen",J198&lt;=0),AND(K198="Begrünung mit Leguminosen",L198&lt;=0)),"Leguminosenanteil überprüfen!",IF(OR(I198="Begrünung ohne Leguminosen",K198="Begrünung ohne Leguminosen",I198="Begrünung mit Leguminosen",K198="Begrünung mit Leguminosen"),SUM(INDEX(Begrünung!C:C,MATCH(J198,Begrünung!A:A,0)),INDEX(Begrünung!C:C,MATCH(L198,Begrünung!A:A,0)),0))))))))))</f>
        <v/>
      </c>
      <c r="N198" s="59"/>
      <c r="O198" s="59"/>
      <c r="P198" s="58" t="str">
        <f t="shared" si="14"/>
        <v/>
      </c>
      <c r="Q198" s="59"/>
      <c r="R198" s="89"/>
      <c r="S198" s="58" t="str">
        <f>IF(B198="","",IF(OR(M198="Begrünung überprüfen!",M198="Leguminosenanteil überprüfen!"),"Begrünung überprüfen!",IF(OR(R198="",Q198="",AND(R198="",Q198="")),"Bodenbearbeitung auswählen!",IF(AND(L198&lt;50,R198="Walzen/Mulchen mit Leguminosen ab 50 %"),"Leguminosenanteil oder Bodenbearbeitung überprüfen!",IF(AND(L198&gt;=50,R198="Walzen/Mulchen/Mähen"),"Leguminosenanteil oder Bodenbearbeitung überprüfen!",IF(AND(L198&gt;=50,R198="Umbruch mit Leguminosen &lt; 50 %"),"Leguminosenanteil oder Bodenbearbeitung überprüfen!",IF(AND(L198&lt;50,R198="Umbruch mit Leguminosen ab 50 %"),"Leguminosenanteil oder Bodenbearbeitung überprüfen!",IF(AND(J198&lt;50,Q198="Walzen/Mulchen mit Leguminosen ab 50 %"),"Leguminosenanteil oder Bodenbearbeitung überprüfen!",IF(AND(J198&gt;=50,Q198="Walzen/Mulchen/Mähen"),"Leguminosenanteil oder Bodenbearbeitung überprüfen!",IF(AND(J198&gt;=50,Q198="Umbruch mit Leguminosen &lt; 50 %"),"Leguminosenanteil oder Bodenbearbeitung überprüfen!",IF(AND(J198&lt;50,Q198="Umbruch mit Leguminosen ab 50 %"),"Leguminosenanteil oder Bodenbearbeitung überprüfen!",SUM(INDEX(Bodenbearbeitung!B:B,MATCH(Q198,Bodenbearbeitung!A:A,0)),INDEX(Bodenbearbeitung!B:B,MATCH(R198,Bodenbearbeitung!A:A,0))))))))))))))</f>
        <v/>
      </c>
      <c r="T198" s="109" t="str">
        <f t="shared" si="15"/>
        <v/>
      </c>
    </row>
    <row r="199" spans="1:20" x14ac:dyDescent="0.25">
      <c r="A199" s="108">
        <v>193</v>
      </c>
      <c r="B199" s="58" t="str">
        <f>IF(Flächenverzeichnis!A204="","",Flächenverzeichnis!A204)</f>
        <v/>
      </c>
      <c r="C199" s="88" t="str">
        <f>IF(B199="","",INDEX(Flächenverzeichnis!E:E,MATCH('Nmin-Methode'!B199,Flächenverzeichnis!A:A,0)))</f>
        <v/>
      </c>
      <c r="D199" s="59"/>
      <c r="E199" s="58" t="str">
        <f>IF(B199="","",IF(D199="","Zielertrag auswählen!",IF(D199="Traubenertrag:","Zielertrag auswählen!",INDEX('N-Grundbedarf'!C:C,MATCH(D199,'N-Grundbedarf'!A:A,0)))))</f>
        <v/>
      </c>
      <c r="F199" s="58" t="str">
        <f t="shared" si="12"/>
        <v/>
      </c>
      <c r="G199" s="59"/>
      <c r="H199" s="58" t="str">
        <f t="shared" si="13"/>
        <v/>
      </c>
      <c r="I199" s="59"/>
      <c r="J199" s="86"/>
      <c r="K199" s="89"/>
      <c r="L199" s="90"/>
      <c r="M199" s="88" t="str">
        <f>IF(B199="","",IF(OR(I199="",K199="",AND(I199="",K199="")),"Begrünung überprüfen!",IF(OR(J199="",L199="",AND(J199="",L199="")),"Leguminosenanteil überprüfen!",IF(AND(AND(I199="keine Begrünung",J199=0),AND(K199="keine Begrünung",L199=0)),0,IF(OR(AND(I199="",J199&gt;0),AND(K199="",L199&gt;0)),"Begrünung überprüfen!",IF(OR(AND(I199="keine Begrünung",J199&gt;0),AND(K199="keine Begrünung",L199&gt;0)),"Leguminosenanteil überprüfen!",IF(OR(AND(I199="Begrünung ohne Leguminosen",J199&gt;0),AND(K199="Begrünung ohne Leguminosen",L199&gt;0)),"Leguminosenanteil überprüfen!",IF(OR(AND(I199="Begrünung mit Leguminosen",J199&lt;=0),AND(K199="Begrünung mit Leguminosen",L199&lt;=0)),"Leguminosenanteil überprüfen!",IF(OR(I199="Begrünung ohne Leguminosen",K199="Begrünung ohne Leguminosen",I199="Begrünung mit Leguminosen",K199="Begrünung mit Leguminosen"),SUM(INDEX(Begrünung!C:C,MATCH(J199,Begrünung!A:A,0)),INDEX(Begrünung!C:C,MATCH(L199,Begrünung!A:A,0)),0))))))))))</f>
        <v/>
      </c>
      <c r="N199" s="59"/>
      <c r="O199" s="59"/>
      <c r="P199" s="58" t="str">
        <f t="shared" si="14"/>
        <v/>
      </c>
      <c r="Q199" s="59"/>
      <c r="R199" s="89"/>
      <c r="S199" s="58" t="str">
        <f>IF(B199="","",IF(OR(M199="Begrünung überprüfen!",M199="Leguminosenanteil überprüfen!"),"Begrünung überprüfen!",IF(OR(R199="",Q199="",AND(R199="",Q199="")),"Bodenbearbeitung auswählen!",IF(AND(L199&lt;50,R199="Walzen/Mulchen mit Leguminosen ab 50 %"),"Leguminosenanteil oder Bodenbearbeitung überprüfen!",IF(AND(L199&gt;=50,R199="Walzen/Mulchen/Mähen"),"Leguminosenanteil oder Bodenbearbeitung überprüfen!",IF(AND(L199&gt;=50,R199="Umbruch mit Leguminosen &lt; 50 %"),"Leguminosenanteil oder Bodenbearbeitung überprüfen!",IF(AND(L199&lt;50,R199="Umbruch mit Leguminosen ab 50 %"),"Leguminosenanteil oder Bodenbearbeitung überprüfen!",IF(AND(J199&lt;50,Q199="Walzen/Mulchen mit Leguminosen ab 50 %"),"Leguminosenanteil oder Bodenbearbeitung überprüfen!",IF(AND(J199&gt;=50,Q199="Walzen/Mulchen/Mähen"),"Leguminosenanteil oder Bodenbearbeitung überprüfen!",IF(AND(J199&gt;=50,Q199="Umbruch mit Leguminosen &lt; 50 %"),"Leguminosenanteil oder Bodenbearbeitung überprüfen!",IF(AND(J199&lt;50,Q199="Umbruch mit Leguminosen ab 50 %"),"Leguminosenanteil oder Bodenbearbeitung überprüfen!",SUM(INDEX(Bodenbearbeitung!B:B,MATCH(Q199,Bodenbearbeitung!A:A,0)),INDEX(Bodenbearbeitung!B:B,MATCH(R199,Bodenbearbeitung!A:A,0))))))))))))))</f>
        <v/>
      </c>
      <c r="T199" s="109" t="str">
        <f t="shared" si="15"/>
        <v/>
      </c>
    </row>
    <row r="200" spans="1:20" x14ac:dyDescent="0.25">
      <c r="A200" s="108">
        <v>194</v>
      </c>
      <c r="B200" s="58" t="str">
        <f>IF(Flächenverzeichnis!A205="","",Flächenverzeichnis!A205)</f>
        <v/>
      </c>
      <c r="C200" s="88" t="str">
        <f>IF(B200="","",INDEX(Flächenverzeichnis!E:E,MATCH('Nmin-Methode'!B200,Flächenverzeichnis!A:A,0)))</f>
        <v/>
      </c>
      <c r="D200" s="59"/>
      <c r="E200" s="58" t="str">
        <f>IF(B200="","",IF(D200="","Zielertrag auswählen!",IF(D200="Traubenertrag:","Zielertrag auswählen!",INDEX('N-Grundbedarf'!C:C,MATCH(D200,'N-Grundbedarf'!A:A,0)))))</f>
        <v/>
      </c>
      <c r="F200" s="58" t="str">
        <f t="shared" si="12"/>
        <v/>
      </c>
      <c r="G200" s="59"/>
      <c r="H200" s="58" t="str">
        <f t="shared" si="13"/>
        <v/>
      </c>
      <c r="I200" s="59"/>
      <c r="J200" s="86"/>
      <c r="K200" s="89"/>
      <c r="L200" s="90"/>
      <c r="M200" s="88" t="str">
        <f>IF(B200="","",IF(OR(I200="",K200="",AND(I200="",K200="")),"Begrünung überprüfen!",IF(OR(J200="",L200="",AND(J200="",L200="")),"Leguminosenanteil überprüfen!",IF(AND(AND(I200="keine Begrünung",J200=0),AND(K200="keine Begrünung",L200=0)),0,IF(OR(AND(I200="",J200&gt;0),AND(K200="",L200&gt;0)),"Begrünung überprüfen!",IF(OR(AND(I200="keine Begrünung",J200&gt;0),AND(K200="keine Begrünung",L200&gt;0)),"Leguminosenanteil überprüfen!",IF(OR(AND(I200="Begrünung ohne Leguminosen",J200&gt;0),AND(K200="Begrünung ohne Leguminosen",L200&gt;0)),"Leguminosenanteil überprüfen!",IF(OR(AND(I200="Begrünung mit Leguminosen",J200&lt;=0),AND(K200="Begrünung mit Leguminosen",L200&lt;=0)),"Leguminosenanteil überprüfen!",IF(OR(I200="Begrünung ohne Leguminosen",K200="Begrünung ohne Leguminosen",I200="Begrünung mit Leguminosen",K200="Begrünung mit Leguminosen"),SUM(INDEX(Begrünung!C:C,MATCH(J200,Begrünung!A:A,0)),INDEX(Begrünung!C:C,MATCH(L200,Begrünung!A:A,0)),0))))))))))</f>
        <v/>
      </c>
      <c r="N200" s="59"/>
      <c r="O200" s="59"/>
      <c r="P200" s="58" t="str">
        <f t="shared" si="14"/>
        <v/>
      </c>
      <c r="Q200" s="59"/>
      <c r="R200" s="89"/>
      <c r="S200" s="58" t="str">
        <f>IF(B200="","",IF(OR(M200="Begrünung überprüfen!",M200="Leguminosenanteil überprüfen!"),"Begrünung überprüfen!",IF(OR(R200="",Q200="",AND(R200="",Q200="")),"Bodenbearbeitung auswählen!",IF(AND(L200&lt;50,R200="Walzen/Mulchen mit Leguminosen ab 50 %"),"Leguminosenanteil oder Bodenbearbeitung überprüfen!",IF(AND(L200&gt;=50,R200="Walzen/Mulchen/Mähen"),"Leguminosenanteil oder Bodenbearbeitung überprüfen!",IF(AND(L200&gt;=50,R200="Umbruch mit Leguminosen &lt; 50 %"),"Leguminosenanteil oder Bodenbearbeitung überprüfen!",IF(AND(L200&lt;50,R200="Umbruch mit Leguminosen ab 50 %"),"Leguminosenanteil oder Bodenbearbeitung überprüfen!",IF(AND(J200&lt;50,Q200="Walzen/Mulchen mit Leguminosen ab 50 %"),"Leguminosenanteil oder Bodenbearbeitung überprüfen!",IF(AND(J200&gt;=50,Q200="Walzen/Mulchen/Mähen"),"Leguminosenanteil oder Bodenbearbeitung überprüfen!",IF(AND(J200&gt;=50,Q200="Umbruch mit Leguminosen &lt; 50 %"),"Leguminosenanteil oder Bodenbearbeitung überprüfen!",IF(AND(J200&lt;50,Q200="Umbruch mit Leguminosen ab 50 %"),"Leguminosenanteil oder Bodenbearbeitung überprüfen!",SUM(INDEX(Bodenbearbeitung!B:B,MATCH(Q200,Bodenbearbeitung!A:A,0)),INDEX(Bodenbearbeitung!B:B,MATCH(R200,Bodenbearbeitung!A:A,0))))))))))))))</f>
        <v/>
      </c>
      <c r="T200" s="109" t="str">
        <f t="shared" si="15"/>
        <v/>
      </c>
    </row>
    <row r="201" spans="1:20" x14ac:dyDescent="0.25">
      <c r="A201" s="108">
        <v>195</v>
      </c>
      <c r="B201" s="58" t="str">
        <f>IF(Flächenverzeichnis!A206="","",Flächenverzeichnis!A206)</f>
        <v/>
      </c>
      <c r="C201" s="88" t="str">
        <f>IF(B201="","",INDEX(Flächenverzeichnis!E:E,MATCH('Nmin-Methode'!B201,Flächenverzeichnis!A:A,0)))</f>
        <v/>
      </c>
      <c r="D201" s="59"/>
      <c r="E201" s="58" t="str">
        <f>IF(B201="","",IF(D201="","Zielertrag auswählen!",IF(D201="Traubenertrag:","Zielertrag auswählen!",INDEX('N-Grundbedarf'!C:C,MATCH(D201,'N-Grundbedarf'!A:A,0)))))</f>
        <v/>
      </c>
      <c r="F201" s="58" t="str">
        <f t="shared" si="12"/>
        <v/>
      </c>
      <c r="G201" s="59"/>
      <c r="H201" s="58" t="str">
        <f t="shared" si="13"/>
        <v/>
      </c>
      <c r="I201" s="59"/>
      <c r="J201" s="86"/>
      <c r="K201" s="89"/>
      <c r="L201" s="90"/>
      <c r="M201" s="88" t="str">
        <f>IF(B201="","",IF(OR(I201="",K201="",AND(I201="",K201="")),"Begrünung überprüfen!",IF(OR(J201="",L201="",AND(J201="",L201="")),"Leguminosenanteil überprüfen!",IF(AND(AND(I201="keine Begrünung",J201=0),AND(K201="keine Begrünung",L201=0)),0,IF(OR(AND(I201="",J201&gt;0),AND(K201="",L201&gt;0)),"Begrünung überprüfen!",IF(OR(AND(I201="keine Begrünung",J201&gt;0),AND(K201="keine Begrünung",L201&gt;0)),"Leguminosenanteil überprüfen!",IF(OR(AND(I201="Begrünung ohne Leguminosen",J201&gt;0),AND(K201="Begrünung ohne Leguminosen",L201&gt;0)),"Leguminosenanteil überprüfen!",IF(OR(AND(I201="Begrünung mit Leguminosen",J201&lt;=0),AND(K201="Begrünung mit Leguminosen",L201&lt;=0)),"Leguminosenanteil überprüfen!",IF(OR(I201="Begrünung ohne Leguminosen",K201="Begrünung ohne Leguminosen",I201="Begrünung mit Leguminosen",K201="Begrünung mit Leguminosen"),SUM(INDEX(Begrünung!C:C,MATCH(J201,Begrünung!A:A,0)),INDEX(Begrünung!C:C,MATCH(L201,Begrünung!A:A,0)),0))))))))))</f>
        <v/>
      </c>
      <c r="N201" s="59"/>
      <c r="O201" s="59"/>
      <c r="P201" s="58" t="str">
        <f t="shared" si="14"/>
        <v/>
      </c>
      <c r="Q201" s="59"/>
      <c r="R201" s="89"/>
      <c r="S201" s="58" t="str">
        <f>IF(B201="","",IF(OR(M201="Begrünung überprüfen!",M201="Leguminosenanteil überprüfen!"),"Begrünung überprüfen!",IF(OR(R201="",Q201="",AND(R201="",Q201="")),"Bodenbearbeitung auswählen!",IF(AND(L201&lt;50,R201="Walzen/Mulchen mit Leguminosen ab 50 %"),"Leguminosenanteil oder Bodenbearbeitung überprüfen!",IF(AND(L201&gt;=50,R201="Walzen/Mulchen/Mähen"),"Leguminosenanteil oder Bodenbearbeitung überprüfen!",IF(AND(L201&gt;=50,R201="Umbruch mit Leguminosen &lt; 50 %"),"Leguminosenanteil oder Bodenbearbeitung überprüfen!",IF(AND(L201&lt;50,R201="Umbruch mit Leguminosen ab 50 %"),"Leguminosenanteil oder Bodenbearbeitung überprüfen!",IF(AND(J201&lt;50,Q201="Walzen/Mulchen mit Leguminosen ab 50 %"),"Leguminosenanteil oder Bodenbearbeitung überprüfen!",IF(AND(J201&gt;=50,Q201="Walzen/Mulchen/Mähen"),"Leguminosenanteil oder Bodenbearbeitung überprüfen!",IF(AND(J201&gt;=50,Q201="Umbruch mit Leguminosen &lt; 50 %"),"Leguminosenanteil oder Bodenbearbeitung überprüfen!",IF(AND(J201&lt;50,Q201="Umbruch mit Leguminosen ab 50 %"),"Leguminosenanteil oder Bodenbearbeitung überprüfen!",SUM(INDEX(Bodenbearbeitung!B:B,MATCH(Q201,Bodenbearbeitung!A:A,0)),INDEX(Bodenbearbeitung!B:B,MATCH(R201,Bodenbearbeitung!A:A,0))))))))))))))</f>
        <v/>
      </c>
      <c r="T201" s="109" t="str">
        <f t="shared" si="15"/>
        <v/>
      </c>
    </row>
    <row r="202" spans="1:20" x14ac:dyDescent="0.25">
      <c r="A202" s="108">
        <v>196</v>
      </c>
      <c r="B202" s="58" t="str">
        <f>IF(Flächenverzeichnis!A207="","",Flächenverzeichnis!A207)</f>
        <v/>
      </c>
      <c r="C202" s="88" t="str">
        <f>IF(B202="","",INDEX(Flächenverzeichnis!E:E,MATCH('Nmin-Methode'!B202,Flächenverzeichnis!A:A,0)))</f>
        <v/>
      </c>
      <c r="D202" s="59"/>
      <c r="E202" s="58" t="str">
        <f>IF(B202="","",IF(D202="","Zielertrag auswählen!",IF(D202="Traubenertrag:","Zielertrag auswählen!",INDEX('N-Grundbedarf'!C:C,MATCH(D202,'N-Grundbedarf'!A:A,0)))))</f>
        <v/>
      </c>
      <c r="F202" s="58" t="str">
        <f t="shared" si="12"/>
        <v/>
      </c>
      <c r="G202" s="59"/>
      <c r="H202" s="58" t="str">
        <f t="shared" si="13"/>
        <v/>
      </c>
      <c r="I202" s="59"/>
      <c r="J202" s="86"/>
      <c r="K202" s="89"/>
      <c r="L202" s="90"/>
      <c r="M202" s="88" t="str">
        <f>IF(B202="","",IF(OR(I202="",K202="",AND(I202="",K202="")),"Begrünung überprüfen!",IF(OR(J202="",L202="",AND(J202="",L202="")),"Leguminosenanteil überprüfen!",IF(AND(AND(I202="keine Begrünung",J202=0),AND(K202="keine Begrünung",L202=0)),0,IF(OR(AND(I202="",J202&gt;0),AND(K202="",L202&gt;0)),"Begrünung überprüfen!",IF(OR(AND(I202="keine Begrünung",J202&gt;0),AND(K202="keine Begrünung",L202&gt;0)),"Leguminosenanteil überprüfen!",IF(OR(AND(I202="Begrünung ohne Leguminosen",J202&gt;0),AND(K202="Begrünung ohne Leguminosen",L202&gt;0)),"Leguminosenanteil überprüfen!",IF(OR(AND(I202="Begrünung mit Leguminosen",J202&lt;=0),AND(K202="Begrünung mit Leguminosen",L202&lt;=0)),"Leguminosenanteil überprüfen!",IF(OR(I202="Begrünung ohne Leguminosen",K202="Begrünung ohne Leguminosen",I202="Begrünung mit Leguminosen",K202="Begrünung mit Leguminosen"),SUM(INDEX(Begrünung!C:C,MATCH(J202,Begrünung!A:A,0)),INDEX(Begrünung!C:C,MATCH(L202,Begrünung!A:A,0)),0))))))))))</f>
        <v/>
      </c>
      <c r="N202" s="59"/>
      <c r="O202" s="59"/>
      <c r="P202" s="58" t="str">
        <f t="shared" si="14"/>
        <v/>
      </c>
      <c r="Q202" s="59"/>
      <c r="R202" s="89"/>
      <c r="S202" s="58" t="str">
        <f>IF(B202="","",IF(OR(M202="Begrünung überprüfen!",M202="Leguminosenanteil überprüfen!"),"Begrünung überprüfen!",IF(OR(R202="",Q202="",AND(R202="",Q202="")),"Bodenbearbeitung auswählen!",IF(AND(L202&lt;50,R202="Walzen/Mulchen mit Leguminosen ab 50 %"),"Leguminosenanteil oder Bodenbearbeitung überprüfen!",IF(AND(L202&gt;=50,R202="Walzen/Mulchen/Mähen"),"Leguminosenanteil oder Bodenbearbeitung überprüfen!",IF(AND(L202&gt;=50,R202="Umbruch mit Leguminosen &lt; 50 %"),"Leguminosenanteil oder Bodenbearbeitung überprüfen!",IF(AND(L202&lt;50,R202="Umbruch mit Leguminosen ab 50 %"),"Leguminosenanteil oder Bodenbearbeitung überprüfen!",IF(AND(J202&lt;50,Q202="Walzen/Mulchen mit Leguminosen ab 50 %"),"Leguminosenanteil oder Bodenbearbeitung überprüfen!",IF(AND(J202&gt;=50,Q202="Walzen/Mulchen/Mähen"),"Leguminosenanteil oder Bodenbearbeitung überprüfen!",IF(AND(J202&gt;=50,Q202="Umbruch mit Leguminosen &lt; 50 %"),"Leguminosenanteil oder Bodenbearbeitung überprüfen!",IF(AND(J202&lt;50,Q202="Umbruch mit Leguminosen ab 50 %"),"Leguminosenanteil oder Bodenbearbeitung überprüfen!",SUM(INDEX(Bodenbearbeitung!B:B,MATCH(Q202,Bodenbearbeitung!A:A,0)),INDEX(Bodenbearbeitung!B:B,MATCH(R202,Bodenbearbeitung!A:A,0))))))))))))))</f>
        <v/>
      </c>
      <c r="T202" s="109" t="str">
        <f t="shared" si="15"/>
        <v/>
      </c>
    </row>
    <row r="203" spans="1:20" ht="15.75" thickBot="1" x14ac:dyDescent="0.3">
      <c r="A203" s="110">
        <v>197</v>
      </c>
      <c r="B203" s="111" t="str">
        <f>IF(Flächenverzeichnis!A208="","",Flächenverzeichnis!A208)</f>
        <v/>
      </c>
      <c r="C203" s="134" t="str">
        <f>IF(B203="","",INDEX(Flächenverzeichnis!E:E,MATCH('Nmin-Methode'!B203,Flächenverzeichnis!A:A,0)))</f>
        <v/>
      </c>
      <c r="D203" s="112"/>
      <c r="E203" s="111" t="str">
        <f>IF(B203="","",IF(D203="","Zielertrag auswählen!",IF(D203="Traubenertrag:","Zielertrag auswählen!",INDEX('N-Grundbedarf'!C:C,MATCH(D203,'N-Grundbedarf'!A:A,0)))))</f>
        <v/>
      </c>
      <c r="F203" s="111" t="str">
        <f t="shared" si="4"/>
        <v/>
      </c>
      <c r="G203" s="112"/>
      <c r="H203" s="111" t="str">
        <f t="shared" si="5"/>
        <v/>
      </c>
      <c r="I203" s="112"/>
      <c r="J203" s="113"/>
      <c r="K203" s="151"/>
      <c r="L203" s="114"/>
      <c r="M203" s="134" t="str">
        <f>IF(B203="","",IF(OR(I203="",K203="",AND(I203="",K203="")),"Begrünung überprüfen!",IF(OR(J203="",L203="",AND(J203="",L203="")),"Leguminosenanteil überprüfen!",IF(AND(AND(I203="keine Begrünung",J203=0),AND(K203="keine Begrünung",L203=0)),0,IF(OR(AND(I203="",J203&gt;0),AND(K203="",L203&gt;0)),"Begrünung überprüfen!",IF(OR(AND(I203="keine Begrünung",J203&gt;0),AND(K203="keine Begrünung",L203&gt;0)),"Leguminosenanteil überprüfen!",IF(OR(AND(I203="Begrünung ohne Leguminosen",J203&gt;0),AND(K203="Begrünung ohne Leguminosen",L203&gt;0)),"Leguminosenanteil überprüfen!",IF(OR(AND(I203="Begrünung mit Leguminosen",J203&lt;=0),AND(K203="Begrünung mit Leguminosen",L203&lt;=0)),"Leguminosenanteil überprüfen!",IF(OR(I203="Begrünung ohne Leguminosen",K203="Begrünung ohne Leguminosen",I203="Begrünung mit Leguminosen",K203="Begrünung mit Leguminosen"),SUM(INDEX(Begrünung!C:C,MATCH(J203,Begrünung!A:A,0)),INDEX(Begrünung!C:C,MATCH(L203,Begrünung!A:A,0)),0))))))))))</f>
        <v/>
      </c>
      <c r="N203" s="112"/>
      <c r="O203" s="112"/>
      <c r="P203" s="111" t="str">
        <f t="shared" si="6"/>
        <v/>
      </c>
      <c r="Q203" s="112"/>
      <c r="R203" s="151"/>
      <c r="S203" s="111" t="str">
        <f>IF(B203="","",IF(OR(M203="Begrünung überprüfen!",M203="Leguminosenanteil überprüfen!"),"Begrünung überprüfen!",IF(OR(R203="",Q203="",AND(R203="",Q203="")),"Bodenbearbeitung auswählen!",IF(AND(L203&lt;50,R203="Walzen/Mulchen mit Leguminosen ab 50 %"),"Leguminosenanteil oder Bodenbearbeitung überprüfen!",IF(AND(L203&gt;=50,R203="Walzen/Mulchen/Mähen"),"Leguminosenanteil oder Bodenbearbeitung überprüfen!",IF(AND(L203&gt;=50,R203="Umbruch mit Leguminosen &lt; 50 %"),"Leguminosenanteil oder Bodenbearbeitung überprüfen!",IF(AND(L203&lt;50,R203="Umbruch mit Leguminosen ab 50 %"),"Leguminosenanteil oder Bodenbearbeitung überprüfen!",IF(AND(J203&lt;50,Q203="Walzen/Mulchen mit Leguminosen ab 50 %"),"Leguminosenanteil oder Bodenbearbeitung überprüfen!",IF(AND(J203&gt;=50,Q203="Walzen/Mulchen/Mähen"),"Leguminosenanteil oder Bodenbearbeitung überprüfen!",IF(AND(J203&gt;=50,Q203="Umbruch mit Leguminosen &lt; 50 %"),"Leguminosenanteil oder Bodenbearbeitung überprüfen!",IF(AND(J203&lt;50,Q203="Umbruch mit Leguminosen ab 50 %"),"Leguminosenanteil oder Bodenbearbeitung überprüfen!",SUM(INDEX(Bodenbearbeitung!B:B,MATCH(Q203,Bodenbearbeitung!A:A,0)),INDEX(Bodenbearbeitung!B:B,MATCH(R203,Bodenbearbeitung!A:A,0))))))))))))))</f>
        <v/>
      </c>
      <c r="T203" s="152" t="str">
        <f t="shared" si="7"/>
        <v/>
      </c>
    </row>
  </sheetData>
  <sheetProtection algorithmName="SHA-512" hashValue="6V0Ec6TR2GZHlMROeFLnymtj69xipeb01rdHR5HzEclmpWw+1XPOcdS8PYZ8m2qNFGEYEW+vlZoIN0NYg6W8Tg==" saltValue="ICI2n5xCi1H5+0fAaY1Lqg==" spinCount="100000" sheet="1" objects="1" selectLockedCells="1"/>
  <mergeCells count="9">
    <mergeCell ref="A1:T2"/>
    <mergeCell ref="A3:T3"/>
    <mergeCell ref="A5:A6"/>
    <mergeCell ref="B5:B6"/>
    <mergeCell ref="C5:C6"/>
    <mergeCell ref="I5:I6"/>
    <mergeCell ref="J5:J6"/>
    <mergeCell ref="K5:K6"/>
    <mergeCell ref="L5:L6"/>
  </mergeCells>
  <conditionalFormatting sqref="F7:F104 F203">
    <cfRule type="cellIs" dxfId="69" priority="56" stopIfTrue="1" operator="equal">
      <formula>"Nmin eintragen!"</formula>
    </cfRule>
  </conditionalFormatting>
  <conditionalFormatting sqref="H7:H104 H203">
    <cfRule type="cellIs" dxfId="68" priority="55" operator="equal">
      <formula>"Wüchsigkeit auswählen!"</formula>
    </cfRule>
  </conditionalFormatting>
  <conditionalFormatting sqref="P7:P104 P203">
    <cfRule type="cellIs" dxfId="67" priority="43" operator="equal">
      <formula>"Bodenart auswählen!"</formula>
    </cfRule>
    <cfRule type="cellIs" dxfId="66" priority="44" operator="equal">
      <formula>"Humusgehalt auswählen!"</formula>
    </cfRule>
  </conditionalFormatting>
  <conditionalFormatting sqref="F7:F104 F203">
    <cfRule type="containsText" dxfId="65" priority="47" operator="containsText" text="Zielertrag auswählen!">
      <formula>NOT(ISERROR(SEARCH("Zielertrag auswählen!",F7)))</formula>
    </cfRule>
  </conditionalFormatting>
  <conditionalFormatting sqref="T7:T104 T203">
    <cfRule type="cellIs" dxfId="64" priority="32" operator="equal">
      <formula>"Düngebedarf nicht ermittelt!"</formula>
    </cfRule>
  </conditionalFormatting>
  <conditionalFormatting sqref="E7:E104 E203">
    <cfRule type="containsText" dxfId="63" priority="24" operator="containsText" text="Zielertrag auswählen!">
      <formula>NOT(ISERROR(SEARCH("Zielertrag auswählen!",E7)))</formula>
    </cfRule>
  </conditionalFormatting>
  <conditionalFormatting sqref="M7:M104 M203">
    <cfRule type="containsText" dxfId="62" priority="23" operator="containsText" text="Begrünung überprüfen!">
      <formula>NOT(ISERROR(SEARCH("Begrünung überprüfen!",M7)))</formula>
    </cfRule>
  </conditionalFormatting>
  <conditionalFormatting sqref="M7:M104 M203">
    <cfRule type="containsText" dxfId="61" priority="22" operator="containsText" text="Leguminosenanteil überprüfen!">
      <formula>NOT(ISERROR(SEARCH("Leguminosenanteil überprüfen!",M7)))</formula>
    </cfRule>
  </conditionalFormatting>
  <conditionalFormatting sqref="S7:S104 S203">
    <cfRule type="cellIs" dxfId="60" priority="18" operator="equal">
      <formula>"Umbruch mit Leguminosen auswählen!"</formula>
    </cfRule>
    <cfRule type="cellIs" dxfId="59" priority="19" operator="equal">
      <formula>"Umbruch ohne Leguminosen auswählen!"</formula>
    </cfRule>
    <cfRule type="cellIs" dxfId="58" priority="20" operator="equal">
      <formula>"Leguminosenanteil überprüfen!"</formula>
    </cfRule>
    <cfRule type="cellIs" dxfId="57" priority="21" operator="equal">
      <formula>"Bodenbearbeitung auswählen!"</formula>
    </cfRule>
  </conditionalFormatting>
  <conditionalFormatting sqref="S7:S104 S203">
    <cfRule type="containsText" dxfId="56" priority="17" operator="containsText" text="Begrünung überprüfen!">
      <formula>NOT(ISERROR(SEARCH("Begrünung überprüfen!",S7)))</formula>
    </cfRule>
  </conditionalFormatting>
  <conditionalFormatting sqref="S7:S104 S203">
    <cfRule type="containsText" dxfId="55" priority="16" operator="containsText" text="Leguminosenanteil oder Bodenbearbeitung überprüfen!">
      <formula>NOT(ISERROR(SEARCH("Leguminosenanteil oder Bodenbearbeitung überprüfen!",S7)))</formula>
    </cfRule>
  </conditionalFormatting>
  <conditionalFormatting sqref="F105:F202">
    <cfRule type="cellIs" dxfId="54" priority="15" stopIfTrue="1" operator="equal">
      <formula>"Nmin eintragen!"</formula>
    </cfRule>
  </conditionalFormatting>
  <conditionalFormatting sqref="H105:H202">
    <cfRule type="cellIs" dxfId="53" priority="14" operator="equal">
      <formula>"Wüchsigkeit auswählen!"</formula>
    </cfRule>
  </conditionalFormatting>
  <conditionalFormatting sqref="P105:P202">
    <cfRule type="cellIs" dxfId="52" priority="11" operator="equal">
      <formula>"Bodenart auswählen!"</formula>
    </cfRule>
    <cfRule type="cellIs" dxfId="51" priority="12" operator="equal">
      <formula>"Humusgehalt auswählen!"</formula>
    </cfRule>
  </conditionalFormatting>
  <conditionalFormatting sqref="F105:F202">
    <cfRule type="containsText" dxfId="50" priority="13" operator="containsText" text="Zielertrag auswählen!">
      <formula>NOT(ISERROR(SEARCH("Zielertrag auswählen!",F105)))</formula>
    </cfRule>
  </conditionalFormatting>
  <conditionalFormatting sqref="T105:T202">
    <cfRule type="cellIs" dxfId="49" priority="10" operator="equal">
      <formula>"Düngebedarf nicht ermittelt!"</formula>
    </cfRule>
  </conditionalFormatting>
  <conditionalFormatting sqref="E105:E202">
    <cfRule type="containsText" dxfId="48" priority="9" operator="containsText" text="Zielertrag auswählen!">
      <formula>NOT(ISERROR(SEARCH("Zielertrag auswählen!",E105)))</formula>
    </cfRule>
  </conditionalFormatting>
  <conditionalFormatting sqref="M105:M202">
    <cfRule type="containsText" dxfId="47" priority="8" operator="containsText" text="Begrünung überprüfen!">
      <formula>NOT(ISERROR(SEARCH("Begrünung überprüfen!",M105)))</formula>
    </cfRule>
  </conditionalFormatting>
  <conditionalFormatting sqref="M105:M202">
    <cfRule type="containsText" dxfId="46" priority="7" operator="containsText" text="Leguminosenanteil überprüfen!">
      <formula>NOT(ISERROR(SEARCH("Leguminosenanteil überprüfen!",M105)))</formula>
    </cfRule>
  </conditionalFormatting>
  <conditionalFormatting sqref="S105:S202">
    <cfRule type="cellIs" dxfId="45" priority="3" operator="equal">
      <formula>"Umbruch mit Leguminosen auswählen!"</formula>
    </cfRule>
    <cfRule type="cellIs" dxfId="44" priority="4" operator="equal">
      <formula>"Umbruch ohne Leguminosen auswählen!"</formula>
    </cfRule>
    <cfRule type="cellIs" dxfId="43" priority="5" operator="equal">
      <formula>"Leguminosenanteil überprüfen!"</formula>
    </cfRule>
    <cfRule type="cellIs" dxfId="42" priority="6" operator="equal">
      <formula>"Bodenbearbeitung auswählen!"</formula>
    </cfRule>
  </conditionalFormatting>
  <conditionalFormatting sqref="S105:S202">
    <cfRule type="containsText" dxfId="41" priority="2" operator="containsText" text="Begrünung überprüfen!">
      <formula>NOT(ISERROR(SEARCH("Begrünung überprüfen!",S105)))</formula>
    </cfRule>
  </conditionalFormatting>
  <conditionalFormatting sqref="S105:S202">
    <cfRule type="containsText" dxfId="40" priority="1" operator="containsText" text="Leguminosenanteil oder Bodenbearbeitung überprüfen!">
      <formula>NOT(ISERROR(SEARCH("Leguminosenanteil oder Bodenbearbeitung überprüfen!",S105)))</formula>
    </cfRule>
  </conditionalFormatting>
  <dataValidations count="1">
    <dataValidation allowBlank="1" showInputMessage="1" showErrorMessage="1" prompt="Max. 80 kg N/ha empfohlen!" sqref="T7:T203" xr:uid="{00000000-0002-0000-0300-000000000000}"/>
  </dataValidations>
  <pageMargins left="0.7" right="0.7" top="0.78740157499999996" bottom="0.78740157499999996" header="0.3" footer="0.3"/>
  <pageSetup paperSize="9" orientation="portrait" horizontalDpi="360" verticalDpi="360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Leguminosen-anteil auswählen!" xr:uid="{0C2CF18A-0A91-4486-AD25-30997824707A}">
          <x14:formula1>
            <xm:f>Begrünung!$A$2:$A$14</xm:f>
          </x14:formula1>
          <xm:sqref>J7:J203</xm:sqref>
        </x14:dataValidation>
        <x14:dataValidation type="list" allowBlank="1" showInputMessage="1" showErrorMessage="1" prompt="Leguminosen-anteil auswählen!" xr:uid="{DE8F1793-8D60-4552-B2BB-3839CDD8B502}">
          <x14:formula1>
            <xm:f>Begrünung!$A$2:$A$13</xm:f>
          </x14:formula1>
          <xm:sqref>L7:L203</xm:sqref>
        </x14:dataValidation>
        <x14:dataValidation type="list" allowBlank="1" showInputMessage="1" showErrorMessage="1" prompt="Wüchsigkeit auswählen!" xr:uid="{72EAB14B-19B3-4DB8-A568-62AC6107E90B}">
          <x14:formula1>
            <xm:f>Dropdownlisten!$I$1:$I$4</xm:f>
          </x14:formula1>
          <xm:sqref>G7:G203</xm:sqref>
        </x14:dataValidation>
        <x14:dataValidation type="list" allowBlank="1" showInputMessage="1" showErrorMessage="1" prompt="Bodenart auswählen!_x000a_" xr:uid="{51040BD2-3007-4FA7-97D1-0BD978F53BBB}">
          <x14:formula1>
            <xm:f>Dropdownlisten!$J$1:$J$5</xm:f>
          </x14:formula1>
          <xm:sqref>N7:N203</xm:sqref>
        </x14:dataValidation>
        <x14:dataValidation type="list" allowBlank="1" showInputMessage="1" showErrorMessage="1" prompt="Humus-gehalt auswählen!" xr:uid="{EC76AB6E-E59B-4123-AB24-A18C02F83263}">
          <x14:formula1>
            <xm:f>Dropdownlisten!$C$1:$C$18</xm:f>
          </x14:formula1>
          <xm:sqref>O7:O203</xm:sqref>
        </x14:dataValidation>
        <x14:dataValidation type="list" allowBlank="1" showInputMessage="1" showErrorMessage="1" prompt="Begrünungsform auswählen!" xr:uid="{3A6FCC3C-252D-4BDF-BB11-9CDA1C112632}">
          <x14:formula1>
            <xm:f>Dropdownlisten!$G$1:$G$4</xm:f>
          </x14:formula1>
          <xm:sqref>I7:I203 K7:K203</xm:sqref>
        </x14:dataValidation>
        <x14:dataValidation type="list" allowBlank="1" showInputMessage="1" showErrorMessage="1" prompt="Bodenbearbeitung auswählen! Vorher Begrünungsangaben erforderlich! " xr:uid="{64A2A134-6089-4F92-B871-1F5B0EC5CC11}">
          <x14:formula1>
            <xm:f>IF(I7="keine Begrünung",Dropdownlisten!$S$1:$S$4,IF(I7="Begrünung ohne Leguminosen",Dropdownlisten!$U$1:$U$9,IF(I7="Begrünung mit Leguminosen",Dropdownlisten!$W$1:$W$9)))</xm:f>
          </x14:formula1>
          <xm:sqref>Q7:Q203</xm:sqref>
        </x14:dataValidation>
        <x14:dataValidation type="list" allowBlank="1" showInputMessage="1" showErrorMessage="1" prompt="Bodenbearbeitung auswählen! Vorher Begrünungsangaben erforderlich! " xr:uid="{C3C9B873-59DC-4F05-857A-39F801C800D3}">
          <x14:formula1>
            <xm:f>IF(K7="keine Begrünung",Dropdownlisten!$S$1:$S$4,IF(K7="Begrünung ohne Leguminosen",Dropdownlisten!$U$1:$U$9,IF(K7="Begrünung mit Leguminosen",Dropdownlisten!$W$1:$W$9)))</xm:f>
          </x14:formula1>
          <xm:sqref>R7:R203</xm:sqref>
        </x14:dataValidation>
        <x14:dataValidation type="list" allowBlank="1" showInputMessage="1" showErrorMessage="1" prompt="Bitte Zielertrag auswählen!" xr:uid="{00000000-0002-0000-0300-000004000000}">
          <x14:formula1>
            <xm:f>Dropdownlisten!$B:$B</xm:f>
          </x14:formula1>
          <xm:sqref>D7:D203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3"/>
  <sheetViews>
    <sheetView zoomScale="90" zoomScaleNormal="90" workbookViewId="0">
      <selection activeCell="I7" sqref="I7"/>
    </sheetView>
  </sheetViews>
  <sheetFormatPr baseColWidth="10" defaultRowHeight="15" x14ac:dyDescent="0.25"/>
  <cols>
    <col min="1" max="1" width="5.140625" style="52" bestFit="1" customWidth="1"/>
    <col min="2" max="2" width="29.42578125" style="52" bestFit="1" customWidth="1"/>
    <col min="3" max="3" width="9.140625" style="52" bestFit="1" customWidth="1"/>
    <col min="4" max="4" width="21.7109375" style="52" bestFit="1" customWidth="1"/>
    <col min="5" max="5" width="20" style="56" bestFit="1" customWidth="1"/>
    <col min="6" max="6" width="41.85546875" style="52" bestFit="1" customWidth="1"/>
    <col min="7" max="7" width="27.140625" style="52" bestFit="1" customWidth="1"/>
    <col min="8" max="9" width="27.140625" style="52" customWidth="1"/>
    <col min="10" max="10" width="35.140625" style="52" bestFit="1" customWidth="1"/>
    <col min="11" max="11" width="29.85546875" style="52" customWidth="1"/>
    <col min="12" max="12" width="22.140625" style="52" bestFit="1" customWidth="1"/>
    <col min="13" max="13" width="22.140625" style="52" customWidth="1"/>
    <col min="14" max="15" width="15.140625" style="52" customWidth="1"/>
    <col min="16" max="16" width="16.140625" style="52" customWidth="1"/>
    <col min="17" max="18" width="16.28515625" style="52" customWidth="1"/>
    <col min="19" max="16384" width="11.42578125" style="52"/>
  </cols>
  <sheetData>
    <row r="1" spans="1:18" ht="85.5" customHeight="1" x14ac:dyDescent="0.25">
      <c r="A1" s="195" t="s">
        <v>215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7"/>
    </row>
    <row r="2" spans="1:18" ht="15" hidden="1" customHeight="1" x14ac:dyDescent="0.25">
      <c r="A2" s="198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200"/>
    </row>
    <row r="3" spans="1:18" x14ac:dyDescent="0.25">
      <c r="A3" s="209" t="s">
        <v>322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1"/>
    </row>
    <row r="4" spans="1:18" x14ac:dyDescent="0.25">
      <c r="A4" s="91"/>
      <c r="B4" s="61"/>
      <c r="C4" s="61"/>
      <c r="D4" s="61"/>
      <c r="E4" s="92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93"/>
    </row>
    <row r="5" spans="1:18" ht="55.5" customHeight="1" x14ac:dyDescent="0.25">
      <c r="A5" s="212" t="s">
        <v>2</v>
      </c>
      <c r="B5" s="214" t="s">
        <v>20</v>
      </c>
      <c r="C5" s="147" t="s">
        <v>252</v>
      </c>
      <c r="D5" s="215" t="s">
        <v>211</v>
      </c>
      <c r="E5" s="224" t="s">
        <v>251</v>
      </c>
      <c r="F5" s="220" t="s">
        <v>243</v>
      </c>
      <c r="G5" s="221"/>
      <c r="H5" s="150" t="s">
        <v>295</v>
      </c>
      <c r="I5" s="146" t="s">
        <v>237</v>
      </c>
      <c r="J5" s="214" t="s">
        <v>245</v>
      </c>
      <c r="K5" s="147" t="s">
        <v>202</v>
      </c>
      <c r="L5" s="33" t="s">
        <v>236</v>
      </c>
      <c r="M5" s="147" t="s">
        <v>249</v>
      </c>
      <c r="N5" s="147" t="s">
        <v>83</v>
      </c>
      <c r="O5" s="147" t="s">
        <v>210</v>
      </c>
      <c r="P5" s="147" t="s">
        <v>246</v>
      </c>
      <c r="Q5" s="222" t="s">
        <v>247</v>
      </c>
      <c r="R5" s="223"/>
    </row>
    <row r="6" spans="1:18" ht="33" customHeight="1" x14ac:dyDescent="0.25">
      <c r="A6" s="213"/>
      <c r="B6" s="215"/>
      <c r="C6" s="149" t="s">
        <v>58</v>
      </c>
      <c r="D6" s="219"/>
      <c r="E6" s="225"/>
      <c r="F6" s="41" t="s">
        <v>217</v>
      </c>
      <c r="G6" s="54" t="s">
        <v>218</v>
      </c>
      <c r="H6" s="23" t="s">
        <v>308</v>
      </c>
      <c r="I6" s="148" t="s">
        <v>217</v>
      </c>
      <c r="J6" s="215"/>
      <c r="K6" s="147" t="s">
        <v>204</v>
      </c>
      <c r="L6" s="34" t="s">
        <v>250</v>
      </c>
      <c r="M6" s="147" t="s">
        <v>248</v>
      </c>
      <c r="N6" s="147" t="s">
        <v>204</v>
      </c>
      <c r="O6" s="147" t="s">
        <v>204</v>
      </c>
      <c r="P6" s="147" t="s">
        <v>204</v>
      </c>
      <c r="Q6" s="147" t="s">
        <v>203</v>
      </c>
      <c r="R6" s="94" t="s">
        <v>248</v>
      </c>
    </row>
    <row r="7" spans="1:18" ht="15.75" x14ac:dyDescent="0.25">
      <c r="A7" s="95">
        <v>1</v>
      </c>
      <c r="B7" s="24" t="str">
        <f>IF(Flächenverzeichnis!A12="","",Flächenverzeichnis!A12)</f>
        <v/>
      </c>
      <c r="C7" s="25" t="str">
        <f>IF(Flächenverzeichnis!B12="","",Flächenverzeichnis!B12)</f>
        <v/>
      </c>
      <c r="D7" s="24" t="str">
        <f>IF(B7="","",IF(Flächenverzeichnis!F12="","Analysewert fehlt!",IF(AND(Flächenverzeichnis!F12&gt;=0,Flächenverzeichnis!F12&lt;=4),"A",IF(AND(Flächenverzeichnis!F12&gt;=5,Flächenverzeichnis!F12&lt;=7),"B",IF(AND(Flächenverzeichnis!F12&gt;=8,Flächenverzeichnis!F12&lt;=18),"C",IF(AND(Flächenverzeichnis!F12&gt;=19,Flächenverzeichnis!F12&lt;=27),"D",IF(Flächenverzeichnis!F12&gt;=28,"E","")))))))</f>
        <v/>
      </c>
      <c r="E7" s="55" t="str">
        <f>IF(B7="","",IF(Flächenverzeichnis!D12="","Angabe fehlt!",Flächenverzeichnis!D12))</f>
        <v/>
      </c>
      <c r="F7" s="29" t="str">
        <f>IF(B7="","",IF(D7="Analysewert fehlt!","Versorgungsstufe unbekannt!",IF(AND(Flächenverzeichnis!F12&gt;20,OR(D7="A",D7="B",D7="C")),10,IF(D7="A","30",IF(D7="B","20",IF(D7="C","10","0"))))))</f>
        <v/>
      </c>
      <c r="G7" s="29" t="str">
        <f>IF(B7="","",IF(C7="","Schlaggröße angeben!",IF(OR(F7="Versorgungsstufe unbekannt!",F7="Angabe zu belastetem Gebiet fehlt!"),"Wert nicht ermittelbar!",F7*C7)))</f>
        <v/>
      </c>
      <c r="H7" s="131" t="str">
        <f>IF(B7="","",IF(Flächenverzeichnis!F12="",30,IF('P-Bedarfsermittlung'!D7="A",30,IF('P-Bedarfsermittlung'!D7="B",20,10))))</f>
        <v/>
      </c>
      <c r="I7" s="31"/>
      <c r="J7" s="31"/>
      <c r="K7" s="27" t="str">
        <f>IF(J7="","",IF(INDEX(Düngemittel!$G:$G,MATCH(J7,Düngemittel!$B:$B,0))="","keine Angabe verfügbar!",INDEX(Düngemittel!$G:$G,MATCH(J7,Düngemittel!$B:$B,0))))</f>
        <v/>
      </c>
      <c r="L7" s="35" t="str">
        <f t="shared" ref="L7:L38" si="0">IF(C7="","",IF(J7="","",IF(I7="","Zielwert angeben!",IF(K7="keine Angabe verfügbar!","",((I7/K7)*C7)))))</f>
        <v/>
      </c>
      <c r="M7" s="25" t="str">
        <f>IF(OR(I7="",J7="",L7=""),"",K7*L7)</f>
        <v/>
      </c>
      <c r="N7" s="27" t="str">
        <f>IF(J7="","",INDEX(Düngemittel!$D:$D,MATCH(J7,Düngemittel!$B:$B,0)))</f>
        <v/>
      </c>
      <c r="O7" s="27" t="str">
        <f>IF(J7="","",INDEX(Düngemittel!$E:$E,MATCH(J7,Düngemittel!$B:$B,0)))</f>
        <v/>
      </c>
      <c r="P7" s="27" t="str">
        <f>IF(J7="","",INDEX(Düngemittel!$F:$F,MATCH(J7,Düngemittel!$B:$B,0)))</f>
        <v/>
      </c>
      <c r="Q7" s="143" t="str">
        <f t="shared" ref="Q7" si="1">IF(OR(I7="",J7="",L7=""),"",(L7*N7)/C7)</f>
        <v/>
      </c>
      <c r="R7" s="144" t="str">
        <f>IF(OR(I7="",J7="",L7=""),"",L7*N7)</f>
        <v/>
      </c>
    </row>
    <row r="8" spans="1:18" ht="15.75" x14ac:dyDescent="0.25">
      <c r="A8" s="95">
        <v>2</v>
      </c>
      <c r="B8" s="24" t="str">
        <f>IF(Flächenverzeichnis!A13="","",Flächenverzeichnis!A13)</f>
        <v/>
      </c>
      <c r="C8" s="25" t="str">
        <f>IF(Flächenverzeichnis!B13="","",Flächenverzeichnis!B13)</f>
        <v/>
      </c>
      <c r="D8" s="24" t="str">
        <f>IF(B8="","",IF(Flächenverzeichnis!F13="","Analysewert fehlt!",IF(AND(Flächenverzeichnis!F13&gt;=0,Flächenverzeichnis!F13&lt;=4),"A",IF(AND(Flächenverzeichnis!F13&gt;=5,Flächenverzeichnis!F13&lt;=7),"B",IF(AND(Flächenverzeichnis!F13&gt;=8,Flächenverzeichnis!F13&lt;=18),"C",IF(AND(Flächenverzeichnis!F13&gt;=19,Flächenverzeichnis!F13&lt;=27),"D",IF(Flächenverzeichnis!F13&gt;=28,"E","")))))))</f>
        <v/>
      </c>
      <c r="E8" s="55" t="str">
        <f>IF(B8="","",IF(Flächenverzeichnis!D13="","Angabe fehlt!",Flächenverzeichnis!D13))</f>
        <v/>
      </c>
      <c r="F8" s="29" t="str">
        <f>IF(B8="","",IF(D8="Analysewert fehlt!","Versorgungsstufe unbekannt!",IF(AND(Flächenverzeichnis!F13&gt;20,OR(D8="A",D8="B",D8="C")),10,IF(D8="A","30",IF(D8="B","20",IF(D8="C","10","0"))))))</f>
        <v/>
      </c>
      <c r="G8" s="29" t="str">
        <f t="shared" ref="G8:G71" si="2">IF(B8="","",IF(C8="","Schlaggröße angeben!",IF(OR(F8="Versorgungsstufe unbekannt!",F8="Angabe zu belastetem Gebiet fehlt!"),"Wert nicht ermittelbar!",F8*C8)))</f>
        <v/>
      </c>
      <c r="H8" s="131" t="str">
        <f>IF(B8="","",IF(Flächenverzeichnis!F13="",30,IF('P-Bedarfsermittlung'!D8="A",30,IF('P-Bedarfsermittlung'!D8="B",20,10))))</f>
        <v/>
      </c>
      <c r="I8" s="31"/>
      <c r="J8" s="31"/>
      <c r="K8" s="27" t="str">
        <f>IF(J8="","",IF(INDEX(Düngemittel!$G:$G,MATCH(J8,Düngemittel!$B:$B,0))="","keine Angabe verfügbar!",INDEX(Düngemittel!$G:$G,MATCH(J8,Düngemittel!$B:$B,0))))</f>
        <v/>
      </c>
      <c r="L8" s="35" t="str">
        <f t="shared" si="0"/>
        <v/>
      </c>
      <c r="M8" s="25" t="str">
        <f t="shared" ref="M8:M71" si="3">IF(OR(I8="",J8="",L8=""),"",K8*L8)</f>
        <v/>
      </c>
      <c r="N8" s="27" t="str">
        <f>IF(J8="","",INDEX(Düngemittel!$D:$D,MATCH(J8,Düngemittel!$B:$B,0)))</f>
        <v/>
      </c>
      <c r="O8" s="27" t="str">
        <f>IF(J8="","",INDEX(Düngemittel!$E:$E,MATCH(J8,Düngemittel!$B:$B,0)))</f>
        <v/>
      </c>
      <c r="P8" s="27" t="str">
        <f>IF(J8="","",INDEX(Düngemittel!$F:$F,MATCH(J8,Düngemittel!$B:$B,0)))</f>
        <v/>
      </c>
      <c r="Q8" s="143" t="str">
        <f t="shared" ref="Q8:Q71" si="4">IF(OR(I8="",J8="",L8=""),"",(L8*N8)/C8)</f>
        <v/>
      </c>
      <c r="R8" s="144" t="str">
        <f t="shared" ref="R8:R71" si="5">IF(OR(I8="",J8="",L8=""),"",L8*N8)</f>
        <v/>
      </c>
    </row>
    <row r="9" spans="1:18" ht="15.75" x14ac:dyDescent="0.25">
      <c r="A9" s="95">
        <v>3</v>
      </c>
      <c r="B9" s="24" t="str">
        <f>IF(Flächenverzeichnis!A14="","",Flächenverzeichnis!A14)</f>
        <v/>
      </c>
      <c r="C9" s="25" t="str">
        <f>IF(Flächenverzeichnis!B14="","",Flächenverzeichnis!B14)</f>
        <v/>
      </c>
      <c r="D9" s="24" t="str">
        <f>IF(B9="","",IF(Flächenverzeichnis!F14="","Analysewert fehlt!",IF(AND(Flächenverzeichnis!F14&gt;=0,Flächenverzeichnis!F14&lt;=4),"A",IF(AND(Flächenverzeichnis!F14&gt;=5,Flächenverzeichnis!F14&lt;=7),"B",IF(AND(Flächenverzeichnis!F14&gt;=8,Flächenverzeichnis!F14&lt;=18),"C",IF(AND(Flächenverzeichnis!F14&gt;=19,Flächenverzeichnis!F14&lt;=27),"D",IF(Flächenverzeichnis!F14&gt;=28,"E","")))))))</f>
        <v/>
      </c>
      <c r="E9" s="55" t="str">
        <f>IF(B9="","",IF(Flächenverzeichnis!D14="","Angabe fehlt!",Flächenverzeichnis!D14))</f>
        <v/>
      </c>
      <c r="F9" s="29" t="str">
        <f>IF(B9="","",IF(D9="Analysewert fehlt!","Versorgungsstufe unbekannt!",IF(AND(Flächenverzeichnis!F14&gt;20,OR(D9="A",D9="B",D9="C")),10,IF(D9="A","30",IF(D9="B","20",IF(D9="C","10","0"))))))</f>
        <v/>
      </c>
      <c r="G9" s="29" t="str">
        <f t="shared" si="2"/>
        <v/>
      </c>
      <c r="H9" s="131" t="str">
        <f>IF(B9="","",IF(Flächenverzeichnis!F14="",30,IF('P-Bedarfsermittlung'!D9="A",30,IF('P-Bedarfsermittlung'!D9="B",20,10))))</f>
        <v/>
      </c>
      <c r="I9" s="31"/>
      <c r="J9" s="31"/>
      <c r="K9" s="27" t="str">
        <f>IF(J9="","",IF(INDEX(Düngemittel!$G:$G,MATCH(J9,Düngemittel!$B:$B,0))="","keine Angabe verfügbar!",INDEX(Düngemittel!$G:$G,MATCH(J9,Düngemittel!$B:$B,0))))</f>
        <v/>
      </c>
      <c r="L9" s="35" t="str">
        <f t="shared" si="0"/>
        <v/>
      </c>
      <c r="M9" s="25" t="str">
        <f t="shared" si="3"/>
        <v/>
      </c>
      <c r="N9" s="27" t="str">
        <f>IF(J9="","",INDEX(Düngemittel!$D:$D,MATCH(J9,Düngemittel!$B:$B,0)))</f>
        <v/>
      </c>
      <c r="O9" s="27" t="str">
        <f>IF(J9="","",INDEX(Düngemittel!$E:$E,MATCH(J9,Düngemittel!$B:$B,0)))</f>
        <v/>
      </c>
      <c r="P9" s="27" t="str">
        <f>IF(J9="","",INDEX(Düngemittel!$F:$F,MATCH(J9,Düngemittel!$B:$B,0)))</f>
        <v/>
      </c>
      <c r="Q9" s="143" t="str">
        <f t="shared" si="4"/>
        <v/>
      </c>
      <c r="R9" s="144" t="str">
        <f t="shared" si="5"/>
        <v/>
      </c>
    </row>
    <row r="10" spans="1:18" ht="15.75" x14ac:dyDescent="0.25">
      <c r="A10" s="95">
        <v>4</v>
      </c>
      <c r="B10" s="24" t="str">
        <f>IF(Flächenverzeichnis!A15="","",Flächenverzeichnis!A15)</f>
        <v/>
      </c>
      <c r="C10" s="25" t="str">
        <f>IF(Flächenverzeichnis!B15="","",Flächenverzeichnis!B15)</f>
        <v/>
      </c>
      <c r="D10" s="24" t="str">
        <f>IF(B10="","",IF(Flächenverzeichnis!F15="","Analysewert fehlt!",IF(AND(Flächenverzeichnis!F15&gt;=0,Flächenverzeichnis!F15&lt;=4),"A",IF(AND(Flächenverzeichnis!F15&gt;=5,Flächenverzeichnis!F15&lt;=7),"B",IF(AND(Flächenverzeichnis!F15&gt;=8,Flächenverzeichnis!F15&lt;=18),"C",IF(AND(Flächenverzeichnis!F15&gt;=19,Flächenverzeichnis!F15&lt;=27),"D",IF(Flächenverzeichnis!F15&gt;=28,"E","")))))))</f>
        <v/>
      </c>
      <c r="E10" s="55" t="str">
        <f>IF(B10="","",IF(Flächenverzeichnis!D15="","Angabe fehlt!",Flächenverzeichnis!D15))</f>
        <v/>
      </c>
      <c r="F10" s="29" t="str">
        <f>IF(B10="","",IF(D10="Analysewert fehlt!","Versorgungsstufe unbekannt!",IF(AND(Flächenverzeichnis!F15&gt;20,OR(D10="A",D10="B",D10="C")),10,IF(D10="A","30",IF(D10="B","20",IF(D10="C","10","0"))))))</f>
        <v/>
      </c>
      <c r="G10" s="29" t="str">
        <f t="shared" si="2"/>
        <v/>
      </c>
      <c r="H10" s="131" t="str">
        <f>IF(B10="","",IF(Flächenverzeichnis!F15="",30,IF('P-Bedarfsermittlung'!D10="A",30,IF('P-Bedarfsermittlung'!D10="B",20,10))))</f>
        <v/>
      </c>
      <c r="I10" s="31"/>
      <c r="J10" s="31"/>
      <c r="K10" s="27" t="str">
        <f>IF(J10="","",IF(INDEX(Düngemittel!$G:$G,MATCH(J10,Düngemittel!$B:$B,0))="","keine Angabe verfügbar!",INDEX(Düngemittel!$G:$G,MATCH(J10,Düngemittel!$B:$B,0))))</f>
        <v/>
      </c>
      <c r="L10" s="35" t="str">
        <f t="shared" si="0"/>
        <v/>
      </c>
      <c r="M10" s="25" t="str">
        <f t="shared" si="3"/>
        <v/>
      </c>
      <c r="N10" s="27" t="str">
        <f>IF(J10="","",INDEX(Düngemittel!$D:$D,MATCH(J10,Düngemittel!$B:$B,0)))</f>
        <v/>
      </c>
      <c r="O10" s="27" t="str">
        <f>IF(J10="","",INDEX(Düngemittel!$E:$E,MATCH(J10,Düngemittel!$B:$B,0)))</f>
        <v/>
      </c>
      <c r="P10" s="27" t="str">
        <f>IF(J10="","",INDEX(Düngemittel!$F:$F,MATCH(J10,Düngemittel!$B:$B,0)))</f>
        <v/>
      </c>
      <c r="Q10" s="143" t="str">
        <f t="shared" si="4"/>
        <v/>
      </c>
      <c r="R10" s="144" t="str">
        <f t="shared" si="5"/>
        <v/>
      </c>
    </row>
    <row r="11" spans="1:18" ht="15.75" x14ac:dyDescent="0.25">
      <c r="A11" s="95">
        <v>5</v>
      </c>
      <c r="B11" s="24" t="str">
        <f>IF(Flächenverzeichnis!A16="","",Flächenverzeichnis!A16)</f>
        <v/>
      </c>
      <c r="C11" s="25" t="str">
        <f>IF(Flächenverzeichnis!B16="","",Flächenverzeichnis!B16)</f>
        <v/>
      </c>
      <c r="D11" s="24" t="str">
        <f>IF(B11="","",IF(Flächenverzeichnis!F16="","Analysewert fehlt!",IF(AND(Flächenverzeichnis!F16&gt;=0,Flächenverzeichnis!F16&lt;=4),"A",IF(AND(Flächenverzeichnis!F16&gt;=5,Flächenverzeichnis!F16&lt;=7),"B",IF(AND(Flächenverzeichnis!F16&gt;=8,Flächenverzeichnis!F16&lt;=18),"C",IF(AND(Flächenverzeichnis!F16&gt;=19,Flächenverzeichnis!F16&lt;=27),"D",IF(Flächenverzeichnis!F16&gt;=28,"E","")))))))</f>
        <v/>
      </c>
      <c r="E11" s="55" t="str">
        <f>IF(B11="","",IF(Flächenverzeichnis!D16="","Angabe fehlt!",Flächenverzeichnis!D16))</f>
        <v/>
      </c>
      <c r="F11" s="29" t="str">
        <f>IF(B11="","",IF(D11="Analysewert fehlt!","Versorgungsstufe unbekannt!",IF(AND(Flächenverzeichnis!F16&gt;20,OR(D11="A",D11="B",D11="C")),10,IF(D11="A","30",IF(D11="B","20",IF(D11="C","10","0"))))))</f>
        <v/>
      </c>
      <c r="G11" s="29" t="str">
        <f t="shared" si="2"/>
        <v/>
      </c>
      <c r="H11" s="131" t="str">
        <f>IF(B11="","",IF(Flächenverzeichnis!F16="",30,IF('P-Bedarfsermittlung'!D11="A",30,IF('P-Bedarfsermittlung'!D11="B",20,10))))</f>
        <v/>
      </c>
      <c r="I11" s="31"/>
      <c r="J11" s="31"/>
      <c r="K11" s="27" t="str">
        <f>IF(J11="","",IF(INDEX(Düngemittel!$G:$G,MATCH(J11,Düngemittel!$B:$B,0))="","keine Angabe verfügbar!",INDEX(Düngemittel!$G:$G,MATCH(J11,Düngemittel!$B:$B,0))))</f>
        <v/>
      </c>
      <c r="L11" s="35" t="str">
        <f t="shared" si="0"/>
        <v/>
      </c>
      <c r="M11" s="25" t="str">
        <f t="shared" si="3"/>
        <v/>
      </c>
      <c r="N11" s="27" t="str">
        <f>IF(J11="","",INDEX(Düngemittel!$D:$D,MATCH(J11,Düngemittel!$B:$B,0)))</f>
        <v/>
      </c>
      <c r="O11" s="27" t="str">
        <f>IF(J11="","",INDEX(Düngemittel!$E:$E,MATCH(J11,Düngemittel!$B:$B,0)))</f>
        <v/>
      </c>
      <c r="P11" s="27" t="str">
        <f>IF(J11="","",INDEX(Düngemittel!$F:$F,MATCH(J11,Düngemittel!$B:$B,0)))</f>
        <v/>
      </c>
      <c r="Q11" s="143" t="str">
        <f t="shared" si="4"/>
        <v/>
      </c>
      <c r="R11" s="144" t="str">
        <f t="shared" si="5"/>
        <v/>
      </c>
    </row>
    <row r="12" spans="1:18" ht="15.75" x14ac:dyDescent="0.25">
      <c r="A12" s="95">
        <v>6</v>
      </c>
      <c r="B12" s="24" t="str">
        <f>IF(Flächenverzeichnis!A17="","",Flächenverzeichnis!A17)</f>
        <v/>
      </c>
      <c r="C12" s="25" t="str">
        <f>IF(Flächenverzeichnis!B17="","",Flächenverzeichnis!B17)</f>
        <v/>
      </c>
      <c r="D12" s="24" t="str">
        <f>IF(B12="","",IF(Flächenverzeichnis!F17="","Analysewert fehlt!",IF(AND(Flächenverzeichnis!F17&gt;=0,Flächenverzeichnis!F17&lt;=4),"A",IF(AND(Flächenverzeichnis!F17&gt;=5,Flächenverzeichnis!F17&lt;=7),"B",IF(AND(Flächenverzeichnis!F17&gt;=8,Flächenverzeichnis!F17&lt;=18),"C",IF(AND(Flächenverzeichnis!F17&gt;=19,Flächenverzeichnis!F17&lt;=27),"D",IF(Flächenverzeichnis!F17&gt;=28,"E","")))))))</f>
        <v/>
      </c>
      <c r="E12" s="55" t="str">
        <f>IF(B12="","",IF(Flächenverzeichnis!D17="","Angabe fehlt!",Flächenverzeichnis!D17))</f>
        <v/>
      </c>
      <c r="F12" s="29" t="str">
        <f>IF(B12="","",IF(D12="Analysewert fehlt!","Versorgungsstufe unbekannt!",IF(AND(Flächenverzeichnis!F17&gt;20,OR(D12="A",D12="B",D12="C")),10,IF(D12="A","30",IF(D12="B","20",IF(D12="C","10","0"))))))</f>
        <v/>
      </c>
      <c r="G12" s="29" t="str">
        <f t="shared" si="2"/>
        <v/>
      </c>
      <c r="H12" s="131" t="str">
        <f>IF(B12="","",IF(Flächenverzeichnis!F17="",30,IF('P-Bedarfsermittlung'!D12="A",30,IF('P-Bedarfsermittlung'!D12="B",20,10))))</f>
        <v/>
      </c>
      <c r="I12" s="31"/>
      <c r="J12" s="31"/>
      <c r="K12" s="27" t="str">
        <f>IF(J12="","",IF(INDEX(Düngemittel!$G:$G,MATCH(J12,Düngemittel!$B:$B,0))="","keine Angabe verfügbar!",INDEX(Düngemittel!$G:$G,MATCH(J12,Düngemittel!$B:$B,0))))</f>
        <v/>
      </c>
      <c r="L12" s="35" t="str">
        <f t="shared" si="0"/>
        <v/>
      </c>
      <c r="M12" s="25" t="str">
        <f t="shared" si="3"/>
        <v/>
      </c>
      <c r="N12" s="27" t="str">
        <f>IF(J12="","",INDEX(Düngemittel!$D:$D,MATCH(J12,Düngemittel!$B:$B,0)))</f>
        <v/>
      </c>
      <c r="O12" s="27" t="str">
        <f>IF(J12="","",INDEX(Düngemittel!$E:$E,MATCH(J12,Düngemittel!$B:$B,0)))</f>
        <v/>
      </c>
      <c r="P12" s="27" t="str">
        <f>IF(J12="","",INDEX(Düngemittel!$F:$F,MATCH(J12,Düngemittel!$B:$B,0)))</f>
        <v/>
      </c>
      <c r="Q12" s="143" t="str">
        <f t="shared" si="4"/>
        <v/>
      </c>
      <c r="R12" s="144" t="str">
        <f t="shared" si="5"/>
        <v/>
      </c>
    </row>
    <row r="13" spans="1:18" ht="15.75" x14ac:dyDescent="0.25">
      <c r="A13" s="95">
        <v>7</v>
      </c>
      <c r="B13" s="24" t="str">
        <f>IF(Flächenverzeichnis!A18="","",Flächenverzeichnis!A18)</f>
        <v/>
      </c>
      <c r="C13" s="25" t="str">
        <f>IF(Flächenverzeichnis!B18="","",Flächenverzeichnis!B18)</f>
        <v/>
      </c>
      <c r="D13" s="24" t="str">
        <f>IF(B13="","",IF(Flächenverzeichnis!F18="","Analysewert fehlt!",IF(AND(Flächenverzeichnis!F18&gt;=0,Flächenverzeichnis!F18&lt;=4),"A",IF(AND(Flächenverzeichnis!F18&gt;=5,Flächenverzeichnis!F18&lt;=7),"B",IF(AND(Flächenverzeichnis!F18&gt;=8,Flächenverzeichnis!F18&lt;=18),"C",IF(AND(Flächenverzeichnis!F18&gt;=19,Flächenverzeichnis!F18&lt;=27),"D",IF(Flächenverzeichnis!F18&gt;=28,"E","")))))))</f>
        <v/>
      </c>
      <c r="E13" s="55" t="str">
        <f>IF(B13="","",IF(Flächenverzeichnis!D18="","Angabe fehlt!",Flächenverzeichnis!D18))</f>
        <v/>
      </c>
      <c r="F13" s="29" t="str">
        <f>IF(B13="","",IF(D13="Analysewert fehlt!","Versorgungsstufe unbekannt!",IF(AND(Flächenverzeichnis!F18&gt;20,OR(D13="A",D13="B",D13="C")),10,IF(D13="A","30",IF(D13="B","20",IF(D13="C","10","0"))))))</f>
        <v/>
      </c>
      <c r="G13" s="29" t="str">
        <f t="shared" si="2"/>
        <v/>
      </c>
      <c r="H13" s="131" t="str">
        <f>IF(B13="","",IF(Flächenverzeichnis!F18="",30,IF('P-Bedarfsermittlung'!D13="A",30,IF('P-Bedarfsermittlung'!D13="B",20,10))))</f>
        <v/>
      </c>
      <c r="I13" s="31"/>
      <c r="J13" s="31"/>
      <c r="K13" s="27" t="str">
        <f>IF(J13="","",IF(INDEX(Düngemittel!$G:$G,MATCH(J13,Düngemittel!$B:$B,0))="","keine Angabe verfügbar!",INDEX(Düngemittel!$G:$G,MATCH(J13,Düngemittel!$B:$B,0))))</f>
        <v/>
      </c>
      <c r="L13" s="35" t="str">
        <f t="shared" si="0"/>
        <v/>
      </c>
      <c r="M13" s="25" t="str">
        <f t="shared" si="3"/>
        <v/>
      </c>
      <c r="N13" s="27" t="str">
        <f>IF(J13="","",INDEX(Düngemittel!$D:$D,MATCH(J13,Düngemittel!$B:$B,0)))</f>
        <v/>
      </c>
      <c r="O13" s="27" t="str">
        <f>IF(J13="","",INDEX(Düngemittel!$E:$E,MATCH(J13,Düngemittel!$B:$B,0)))</f>
        <v/>
      </c>
      <c r="P13" s="27" t="str">
        <f>IF(J13="","",INDEX(Düngemittel!$F:$F,MATCH(J13,Düngemittel!$B:$B,0)))</f>
        <v/>
      </c>
      <c r="Q13" s="143" t="str">
        <f t="shared" si="4"/>
        <v/>
      </c>
      <c r="R13" s="144" t="str">
        <f t="shared" si="5"/>
        <v/>
      </c>
    </row>
    <row r="14" spans="1:18" ht="15.75" x14ac:dyDescent="0.25">
      <c r="A14" s="95">
        <v>8</v>
      </c>
      <c r="B14" s="24" t="str">
        <f>IF(Flächenverzeichnis!A19="","",Flächenverzeichnis!A19)</f>
        <v/>
      </c>
      <c r="C14" s="25" t="str">
        <f>IF(Flächenverzeichnis!B19="","",Flächenverzeichnis!B19)</f>
        <v/>
      </c>
      <c r="D14" s="24" t="str">
        <f>IF(B14="","",IF(Flächenverzeichnis!F19="","Analysewert fehlt!",IF(AND(Flächenverzeichnis!F19&gt;=0,Flächenverzeichnis!F19&lt;=4),"A",IF(AND(Flächenverzeichnis!F19&gt;=5,Flächenverzeichnis!F19&lt;=7),"B",IF(AND(Flächenverzeichnis!F19&gt;=8,Flächenverzeichnis!F19&lt;=18),"C",IF(AND(Flächenverzeichnis!F19&gt;=19,Flächenverzeichnis!F19&lt;=27),"D",IF(Flächenverzeichnis!F19&gt;=28,"E","")))))))</f>
        <v/>
      </c>
      <c r="E14" s="55" t="str">
        <f>IF(B14="","",IF(Flächenverzeichnis!D19="","Angabe fehlt!",Flächenverzeichnis!D19))</f>
        <v/>
      </c>
      <c r="F14" s="29" t="str">
        <f>IF(B14="","",IF(D14="Analysewert fehlt!","Versorgungsstufe unbekannt!",IF(AND(Flächenverzeichnis!F19&gt;20,OR(D14="A",D14="B",D14="C")),10,IF(D14="A","30",IF(D14="B","20",IF(D14="C","10","0"))))))</f>
        <v/>
      </c>
      <c r="G14" s="29" t="str">
        <f t="shared" si="2"/>
        <v/>
      </c>
      <c r="H14" s="131" t="str">
        <f>IF(B14="","",IF(Flächenverzeichnis!F19="",30,IF('P-Bedarfsermittlung'!D14="A",30,IF('P-Bedarfsermittlung'!D14="B",20,10))))</f>
        <v/>
      </c>
      <c r="I14" s="31"/>
      <c r="J14" s="31"/>
      <c r="K14" s="27" t="str">
        <f>IF(J14="","",IF(INDEX(Düngemittel!$G:$G,MATCH(J14,Düngemittel!$B:$B,0))="","keine Angabe verfügbar!",INDEX(Düngemittel!$G:$G,MATCH(J14,Düngemittel!$B:$B,0))))</f>
        <v/>
      </c>
      <c r="L14" s="35" t="str">
        <f t="shared" si="0"/>
        <v/>
      </c>
      <c r="M14" s="25" t="str">
        <f t="shared" si="3"/>
        <v/>
      </c>
      <c r="N14" s="27" t="str">
        <f>IF(J14="","",INDEX(Düngemittel!$D:$D,MATCH(J14,Düngemittel!$B:$B,0)))</f>
        <v/>
      </c>
      <c r="O14" s="27" t="str">
        <f>IF(J14="","",INDEX(Düngemittel!$E:$E,MATCH(J14,Düngemittel!$B:$B,0)))</f>
        <v/>
      </c>
      <c r="P14" s="27" t="str">
        <f>IF(J14="","",INDEX(Düngemittel!$F:$F,MATCH(J14,Düngemittel!$B:$B,0)))</f>
        <v/>
      </c>
      <c r="Q14" s="143" t="str">
        <f t="shared" si="4"/>
        <v/>
      </c>
      <c r="R14" s="144" t="str">
        <f t="shared" si="5"/>
        <v/>
      </c>
    </row>
    <row r="15" spans="1:18" ht="15.75" x14ac:dyDescent="0.25">
      <c r="A15" s="95">
        <v>9</v>
      </c>
      <c r="B15" s="24" t="str">
        <f>IF(Flächenverzeichnis!A20="","",Flächenverzeichnis!A20)</f>
        <v/>
      </c>
      <c r="C15" s="25" t="str">
        <f>IF(Flächenverzeichnis!B20="","",Flächenverzeichnis!B20)</f>
        <v/>
      </c>
      <c r="D15" s="24" t="str">
        <f>IF(B15="","",IF(Flächenverzeichnis!F20="","Analysewert fehlt!",IF(AND(Flächenverzeichnis!F20&gt;=0,Flächenverzeichnis!F20&lt;=4),"A",IF(AND(Flächenverzeichnis!F20&gt;=5,Flächenverzeichnis!F20&lt;=7),"B",IF(AND(Flächenverzeichnis!F20&gt;=8,Flächenverzeichnis!F20&lt;=18),"C",IF(AND(Flächenverzeichnis!F20&gt;=19,Flächenverzeichnis!F20&lt;=27),"D",IF(Flächenverzeichnis!F20&gt;=28,"E","")))))))</f>
        <v/>
      </c>
      <c r="E15" s="55" t="str">
        <f>IF(B15="","",IF(Flächenverzeichnis!D20="","Angabe fehlt!",Flächenverzeichnis!D20))</f>
        <v/>
      </c>
      <c r="F15" s="29" t="str">
        <f>IF(B15="","",IF(D15="Analysewert fehlt!","Versorgungsstufe unbekannt!",IF(AND(Flächenverzeichnis!F20&gt;20,OR(D15="A",D15="B",D15="C")),10,IF(D15="A","30",IF(D15="B","20",IF(D15="C","10","0"))))))</f>
        <v/>
      </c>
      <c r="G15" s="29" t="str">
        <f t="shared" si="2"/>
        <v/>
      </c>
      <c r="H15" s="131" t="str">
        <f>IF(B15="","",IF(Flächenverzeichnis!F20="",30,IF('P-Bedarfsermittlung'!D15="A",30,IF('P-Bedarfsermittlung'!D15="B",20,10))))</f>
        <v/>
      </c>
      <c r="I15" s="31"/>
      <c r="J15" s="31"/>
      <c r="K15" s="27" t="str">
        <f>IF(J15="","",IF(INDEX(Düngemittel!$G:$G,MATCH(J15,Düngemittel!$B:$B,0))="","keine Angabe verfügbar!",INDEX(Düngemittel!$G:$G,MATCH(J15,Düngemittel!$B:$B,0))))</f>
        <v/>
      </c>
      <c r="L15" s="35" t="str">
        <f t="shared" si="0"/>
        <v/>
      </c>
      <c r="M15" s="25" t="str">
        <f t="shared" si="3"/>
        <v/>
      </c>
      <c r="N15" s="27" t="str">
        <f>IF(J15="","",INDEX(Düngemittel!$D:$D,MATCH(J15,Düngemittel!$B:$B,0)))</f>
        <v/>
      </c>
      <c r="O15" s="27" t="str">
        <f>IF(J15="","",INDEX(Düngemittel!$E:$E,MATCH(J15,Düngemittel!$B:$B,0)))</f>
        <v/>
      </c>
      <c r="P15" s="27" t="str">
        <f>IF(J15="","",INDEX(Düngemittel!$F:$F,MATCH(J15,Düngemittel!$B:$B,0)))</f>
        <v/>
      </c>
      <c r="Q15" s="143" t="str">
        <f t="shared" si="4"/>
        <v/>
      </c>
      <c r="R15" s="144" t="str">
        <f t="shared" si="5"/>
        <v/>
      </c>
    </row>
    <row r="16" spans="1:18" ht="15.75" x14ac:dyDescent="0.25">
      <c r="A16" s="95">
        <v>10</v>
      </c>
      <c r="B16" s="24" t="str">
        <f>IF(Flächenverzeichnis!A21="","",Flächenverzeichnis!A21)</f>
        <v/>
      </c>
      <c r="C16" s="25" t="str">
        <f>IF(Flächenverzeichnis!B21="","",Flächenverzeichnis!B21)</f>
        <v/>
      </c>
      <c r="D16" s="24" t="str">
        <f>IF(B16="","",IF(Flächenverzeichnis!F21="","Analysewert fehlt!",IF(AND(Flächenverzeichnis!F21&gt;=0,Flächenverzeichnis!F21&lt;=4),"A",IF(AND(Flächenverzeichnis!F21&gt;=5,Flächenverzeichnis!F21&lt;=7),"B",IF(AND(Flächenverzeichnis!F21&gt;=8,Flächenverzeichnis!F21&lt;=18),"C",IF(AND(Flächenverzeichnis!F21&gt;=19,Flächenverzeichnis!F21&lt;=27),"D",IF(Flächenverzeichnis!F21&gt;=28,"E","")))))))</f>
        <v/>
      </c>
      <c r="E16" s="55" t="str">
        <f>IF(B16="","",IF(Flächenverzeichnis!D21="","Angabe fehlt!",Flächenverzeichnis!D21))</f>
        <v/>
      </c>
      <c r="F16" s="29" t="str">
        <f>IF(B16="","",IF(D16="Analysewert fehlt!","Versorgungsstufe unbekannt!",IF(AND(Flächenverzeichnis!F21&gt;20,OR(D16="A",D16="B",D16="C")),10,IF(D16="A","30",IF(D16="B","20",IF(D16="C","10","0"))))))</f>
        <v/>
      </c>
      <c r="G16" s="29" t="str">
        <f t="shared" si="2"/>
        <v/>
      </c>
      <c r="H16" s="131" t="str">
        <f>IF(B16="","",IF(Flächenverzeichnis!F21="",30,IF('P-Bedarfsermittlung'!D16="A",30,IF('P-Bedarfsermittlung'!D16="B",20,10))))</f>
        <v/>
      </c>
      <c r="I16" s="31"/>
      <c r="J16" s="31"/>
      <c r="K16" s="27" t="str">
        <f>IF(J16="","",IF(INDEX(Düngemittel!$G:$G,MATCH(J16,Düngemittel!$B:$B,0))="","keine Angabe verfügbar!",INDEX(Düngemittel!$G:$G,MATCH(J16,Düngemittel!$B:$B,0))))</f>
        <v/>
      </c>
      <c r="L16" s="35" t="str">
        <f t="shared" si="0"/>
        <v/>
      </c>
      <c r="M16" s="25" t="str">
        <f t="shared" si="3"/>
        <v/>
      </c>
      <c r="N16" s="27" t="str">
        <f>IF(J16="","",INDEX(Düngemittel!$D:$D,MATCH(J16,Düngemittel!$B:$B,0)))</f>
        <v/>
      </c>
      <c r="O16" s="27" t="str">
        <f>IF(J16="","",INDEX(Düngemittel!$E:$E,MATCH(J16,Düngemittel!$B:$B,0)))</f>
        <v/>
      </c>
      <c r="P16" s="27" t="str">
        <f>IF(J16="","",INDEX(Düngemittel!$F:$F,MATCH(J16,Düngemittel!$B:$B,0)))</f>
        <v/>
      </c>
      <c r="Q16" s="143" t="str">
        <f t="shared" si="4"/>
        <v/>
      </c>
      <c r="R16" s="144" t="str">
        <f t="shared" si="5"/>
        <v/>
      </c>
    </row>
    <row r="17" spans="1:18" ht="15.75" x14ac:dyDescent="0.25">
      <c r="A17" s="95">
        <v>11</v>
      </c>
      <c r="B17" s="24" t="str">
        <f>IF(Flächenverzeichnis!A22="","",Flächenverzeichnis!A22)</f>
        <v/>
      </c>
      <c r="C17" s="25" t="str">
        <f>IF(Flächenverzeichnis!B22="","",Flächenverzeichnis!B22)</f>
        <v/>
      </c>
      <c r="D17" s="24" t="str">
        <f>IF(B17="","",IF(Flächenverzeichnis!F22="","Analysewert fehlt!",IF(AND(Flächenverzeichnis!F22&gt;=0,Flächenverzeichnis!F22&lt;=4),"A",IF(AND(Flächenverzeichnis!F22&gt;=5,Flächenverzeichnis!F22&lt;=7),"B",IF(AND(Flächenverzeichnis!F22&gt;=8,Flächenverzeichnis!F22&lt;=18),"C",IF(AND(Flächenverzeichnis!F22&gt;=19,Flächenverzeichnis!F22&lt;=27),"D",IF(Flächenverzeichnis!F22&gt;=28,"E","")))))))</f>
        <v/>
      </c>
      <c r="E17" s="55" t="str">
        <f>IF(B17="","",IF(Flächenverzeichnis!D22="","Angabe fehlt!",Flächenverzeichnis!D22))</f>
        <v/>
      </c>
      <c r="F17" s="29" t="str">
        <f>IF(B17="","",IF(D17="Analysewert fehlt!","Versorgungsstufe unbekannt!",IF(AND(Flächenverzeichnis!F22&gt;20,OR(D17="A",D17="B",D17="C")),10,IF(D17="A","30",IF(D17="B","20",IF(D17="C","10","0"))))))</f>
        <v/>
      </c>
      <c r="G17" s="29" t="str">
        <f t="shared" si="2"/>
        <v/>
      </c>
      <c r="H17" s="131" t="str">
        <f>IF(B17="","",IF(Flächenverzeichnis!F22="",30,IF('P-Bedarfsermittlung'!D17="A",30,IF('P-Bedarfsermittlung'!D17="B",20,10))))</f>
        <v/>
      </c>
      <c r="I17" s="31"/>
      <c r="J17" s="31"/>
      <c r="K17" s="27" t="str">
        <f>IF(J17="","",IF(INDEX(Düngemittel!$G:$G,MATCH(J17,Düngemittel!$B:$B,0))="","keine Angabe verfügbar!",INDEX(Düngemittel!$G:$G,MATCH(J17,Düngemittel!$B:$B,0))))</f>
        <v/>
      </c>
      <c r="L17" s="35" t="str">
        <f t="shared" si="0"/>
        <v/>
      </c>
      <c r="M17" s="25" t="str">
        <f t="shared" si="3"/>
        <v/>
      </c>
      <c r="N17" s="27" t="str">
        <f>IF(J17="","",INDEX(Düngemittel!$D:$D,MATCH(J17,Düngemittel!$B:$B,0)))</f>
        <v/>
      </c>
      <c r="O17" s="27" t="str">
        <f>IF(J17="","",INDEX(Düngemittel!$E:$E,MATCH(J17,Düngemittel!$B:$B,0)))</f>
        <v/>
      </c>
      <c r="P17" s="27" t="str">
        <f>IF(J17="","",INDEX(Düngemittel!$F:$F,MATCH(J17,Düngemittel!$B:$B,0)))</f>
        <v/>
      </c>
      <c r="Q17" s="143" t="str">
        <f t="shared" si="4"/>
        <v/>
      </c>
      <c r="R17" s="144" t="str">
        <f t="shared" si="5"/>
        <v/>
      </c>
    </row>
    <row r="18" spans="1:18" ht="15.75" x14ac:dyDescent="0.25">
      <c r="A18" s="95">
        <v>12</v>
      </c>
      <c r="B18" s="24" t="str">
        <f>IF(Flächenverzeichnis!A23="","",Flächenverzeichnis!A23)</f>
        <v/>
      </c>
      <c r="C18" s="25" t="str">
        <f>IF(Flächenverzeichnis!B23="","",Flächenverzeichnis!B23)</f>
        <v/>
      </c>
      <c r="D18" s="24" t="str">
        <f>IF(B18="","",IF(Flächenverzeichnis!F23="","Analysewert fehlt!",IF(AND(Flächenverzeichnis!F23&gt;=0,Flächenverzeichnis!F23&lt;=4),"A",IF(AND(Flächenverzeichnis!F23&gt;=5,Flächenverzeichnis!F23&lt;=7),"B",IF(AND(Flächenverzeichnis!F23&gt;=8,Flächenverzeichnis!F23&lt;=18),"C",IF(AND(Flächenverzeichnis!F23&gt;=19,Flächenverzeichnis!F23&lt;=27),"D",IF(Flächenverzeichnis!F23&gt;=28,"E","")))))))</f>
        <v/>
      </c>
      <c r="E18" s="55" t="str">
        <f>IF(B18="","",IF(Flächenverzeichnis!D23="","Angabe fehlt!",Flächenverzeichnis!D23))</f>
        <v/>
      </c>
      <c r="F18" s="29" t="str">
        <f>IF(B18="","",IF(D18="Analysewert fehlt!","Versorgungsstufe unbekannt!",IF(AND(Flächenverzeichnis!F23&gt;20,OR(D18="A",D18="B",D18="C")),10,IF(D18="A","30",IF(D18="B","20",IF(D18="C","10","0"))))))</f>
        <v/>
      </c>
      <c r="G18" s="29" t="str">
        <f t="shared" si="2"/>
        <v/>
      </c>
      <c r="H18" s="131" t="str">
        <f>IF(B18="","",IF(Flächenverzeichnis!F23="",30,IF('P-Bedarfsermittlung'!D18="A",30,IF('P-Bedarfsermittlung'!D18="B",20,10))))</f>
        <v/>
      </c>
      <c r="I18" s="31"/>
      <c r="J18" s="31"/>
      <c r="K18" s="27" t="str">
        <f>IF(J18="","",IF(INDEX(Düngemittel!$G:$G,MATCH(J18,Düngemittel!$B:$B,0))="","keine Angabe verfügbar!",INDEX(Düngemittel!$G:$G,MATCH(J18,Düngemittel!$B:$B,0))))</f>
        <v/>
      </c>
      <c r="L18" s="35" t="str">
        <f t="shared" si="0"/>
        <v/>
      </c>
      <c r="M18" s="25" t="str">
        <f t="shared" si="3"/>
        <v/>
      </c>
      <c r="N18" s="27" t="str">
        <f>IF(J18="","",INDEX(Düngemittel!$D:$D,MATCH(J18,Düngemittel!$B:$B,0)))</f>
        <v/>
      </c>
      <c r="O18" s="27" t="str">
        <f>IF(J18="","",INDEX(Düngemittel!$E:$E,MATCH(J18,Düngemittel!$B:$B,0)))</f>
        <v/>
      </c>
      <c r="P18" s="27" t="str">
        <f>IF(J18="","",INDEX(Düngemittel!$F:$F,MATCH(J18,Düngemittel!$B:$B,0)))</f>
        <v/>
      </c>
      <c r="Q18" s="143" t="str">
        <f t="shared" si="4"/>
        <v/>
      </c>
      <c r="R18" s="144" t="str">
        <f t="shared" si="5"/>
        <v/>
      </c>
    </row>
    <row r="19" spans="1:18" ht="15.75" x14ac:dyDescent="0.25">
      <c r="A19" s="95">
        <v>13</v>
      </c>
      <c r="B19" s="24" t="str">
        <f>IF(Flächenverzeichnis!A24="","",Flächenverzeichnis!A24)</f>
        <v/>
      </c>
      <c r="C19" s="25" t="str">
        <f>IF(Flächenverzeichnis!B24="","",Flächenverzeichnis!B24)</f>
        <v/>
      </c>
      <c r="D19" s="24" t="str">
        <f>IF(B19="","",IF(Flächenverzeichnis!F24="","Analysewert fehlt!",IF(AND(Flächenverzeichnis!F24&gt;=0,Flächenverzeichnis!F24&lt;=4),"A",IF(AND(Flächenverzeichnis!F24&gt;=5,Flächenverzeichnis!F24&lt;=7),"B",IF(AND(Flächenverzeichnis!F24&gt;=8,Flächenverzeichnis!F24&lt;=18),"C",IF(AND(Flächenverzeichnis!F24&gt;=19,Flächenverzeichnis!F24&lt;=27),"D",IF(Flächenverzeichnis!F24&gt;=28,"E","")))))))</f>
        <v/>
      </c>
      <c r="E19" s="55" t="str">
        <f>IF(B19="","",IF(Flächenverzeichnis!D24="","Angabe fehlt!",Flächenverzeichnis!D24))</f>
        <v/>
      </c>
      <c r="F19" s="29" t="str">
        <f>IF(B19="","",IF(D19="Analysewert fehlt!","Versorgungsstufe unbekannt!",IF(AND(Flächenverzeichnis!F24&gt;20,OR(D19="A",D19="B",D19="C")),10,IF(D19="A","30",IF(D19="B","20",IF(D19="C","10","0"))))))</f>
        <v/>
      </c>
      <c r="G19" s="29" t="str">
        <f t="shared" si="2"/>
        <v/>
      </c>
      <c r="H19" s="131" t="str">
        <f>IF(B19="","",IF(Flächenverzeichnis!F24="",30,IF('P-Bedarfsermittlung'!D19="A",30,IF('P-Bedarfsermittlung'!D19="B",20,10))))</f>
        <v/>
      </c>
      <c r="I19" s="31"/>
      <c r="J19" s="31"/>
      <c r="K19" s="27" t="str">
        <f>IF(J19="","",IF(INDEX(Düngemittel!$G:$G,MATCH(J19,Düngemittel!$B:$B,0))="","keine Angabe verfügbar!",INDEX(Düngemittel!$G:$G,MATCH(J19,Düngemittel!$B:$B,0))))</f>
        <v/>
      </c>
      <c r="L19" s="35" t="str">
        <f t="shared" si="0"/>
        <v/>
      </c>
      <c r="M19" s="25" t="str">
        <f t="shared" si="3"/>
        <v/>
      </c>
      <c r="N19" s="27" t="str">
        <f>IF(J19="","",INDEX(Düngemittel!$D:$D,MATCH(J19,Düngemittel!$B:$B,0)))</f>
        <v/>
      </c>
      <c r="O19" s="27" t="str">
        <f>IF(J19="","",INDEX(Düngemittel!$E:$E,MATCH(J19,Düngemittel!$B:$B,0)))</f>
        <v/>
      </c>
      <c r="P19" s="27" t="str">
        <f>IF(J19="","",INDEX(Düngemittel!$F:$F,MATCH(J19,Düngemittel!$B:$B,0)))</f>
        <v/>
      </c>
      <c r="Q19" s="143" t="str">
        <f t="shared" si="4"/>
        <v/>
      </c>
      <c r="R19" s="144" t="str">
        <f t="shared" si="5"/>
        <v/>
      </c>
    </row>
    <row r="20" spans="1:18" ht="15.75" x14ac:dyDescent="0.25">
      <c r="A20" s="95">
        <v>14</v>
      </c>
      <c r="B20" s="24" t="str">
        <f>IF(Flächenverzeichnis!A25="","",Flächenverzeichnis!A25)</f>
        <v/>
      </c>
      <c r="C20" s="25" t="str">
        <f>IF(Flächenverzeichnis!B25="","",Flächenverzeichnis!B25)</f>
        <v/>
      </c>
      <c r="D20" s="24" t="str">
        <f>IF(B20="","",IF(Flächenverzeichnis!F25="","Analysewert fehlt!",IF(AND(Flächenverzeichnis!F25&gt;=0,Flächenverzeichnis!F25&lt;=4),"A",IF(AND(Flächenverzeichnis!F25&gt;=5,Flächenverzeichnis!F25&lt;=7),"B",IF(AND(Flächenverzeichnis!F25&gt;=8,Flächenverzeichnis!F25&lt;=18),"C",IF(AND(Flächenverzeichnis!F25&gt;=19,Flächenverzeichnis!F25&lt;=27),"D",IF(Flächenverzeichnis!F25&gt;=28,"E","")))))))</f>
        <v/>
      </c>
      <c r="E20" s="55" t="str">
        <f>IF(B20="","",IF(Flächenverzeichnis!D25="","Angabe fehlt!",Flächenverzeichnis!D25))</f>
        <v/>
      </c>
      <c r="F20" s="29" t="str">
        <f>IF(B20="","",IF(D20="Analysewert fehlt!","Versorgungsstufe unbekannt!",IF(AND(Flächenverzeichnis!F25&gt;20,OR(D20="A",D20="B",D20="C")),10,IF(D20="A","30",IF(D20="B","20",IF(D20="C","10","0"))))))</f>
        <v/>
      </c>
      <c r="G20" s="29" t="str">
        <f t="shared" si="2"/>
        <v/>
      </c>
      <c r="H20" s="131" t="str">
        <f>IF(B20="","",IF(Flächenverzeichnis!F25="",30,IF('P-Bedarfsermittlung'!D20="A",30,IF('P-Bedarfsermittlung'!D20="B",20,10))))</f>
        <v/>
      </c>
      <c r="I20" s="31"/>
      <c r="J20" s="31"/>
      <c r="K20" s="27" t="str">
        <f>IF(J20="","",IF(INDEX(Düngemittel!$G:$G,MATCH(J20,Düngemittel!$B:$B,0))="","keine Angabe verfügbar!",INDEX(Düngemittel!$G:$G,MATCH(J20,Düngemittel!$B:$B,0))))</f>
        <v/>
      </c>
      <c r="L20" s="35" t="str">
        <f t="shared" si="0"/>
        <v/>
      </c>
      <c r="M20" s="25" t="str">
        <f t="shared" si="3"/>
        <v/>
      </c>
      <c r="N20" s="27" t="str">
        <f>IF(J20="","",INDEX(Düngemittel!$D:$D,MATCH(J20,Düngemittel!$B:$B,0)))</f>
        <v/>
      </c>
      <c r="O20" s="27" t="str">
        <f>IF(J20="","",INDEX(Düngemittel!$E:$E,MATCH(J20,Düngemittel!$B:$B,0)))</f>
        <v/>
      </c>
      <c r="P20" s="27" t="str">
        <f>IF(J20="","",INDEX(Düngemittel!$F:$F,MATCH(J20,Düngemittel!$B:$B,0)))</f>
        <v/>
      </c>
      <c r="Q20" s="143" t="str">
        <f t="shared" si="4"/>
        <v/>
      </c>
      <c r="R20" s="144" t="str">
        <f t="shared" si="5"/>
        <v/>
      </c>
    </row>
    <row r="21" spans="1:18" ht="15.75" x14ac:dyDescent="0.25">
      <c r="A21" s="95">
        <v>15</v>
      </c>
      <c r="B21" s="24" t="str">
        <f>IF(Flächenverzeichnis!A26="","",Flächenverzeichnis!A26)</f>
        <v/>
      </c>
      <c r="C21" s="25" t="str">
        <f>IF(Flächenverzeichnis!B26="","",Flächenverzeichnis!B26)</f>
        <v/>
      </c>
      <c r="D21" s="24" t="str">
        <f>IF(B21="","",IF(Flächenverzeichnis!F26="","Analysewert fehlt!",IF(AND(Flächenverzeichnis!F26&gt;=0,Flächenverzeichnis!F26&lt;=4),"A",IF(AND(Flächenverzeichnis!F26&gt;=5,Flächenverzeichnis!F26&lt;=7),"B",IF(AND(Flächenverzeichnis!F26&gt;=8,Flächenverzeichnis!F26&lt;=18),"C",IF(AND(Flächenverzeichnis!F26&gt;=19,Flächenverzeichnis!F26&lt;=27),"D",IF(Flächenverzeichnis!F26&gt;=28,"E","")))))))</f>
        <v/>
      </c>
      <c r="E21" s="55" t="str">
        <f>IF(B21="","",IF(Flächenverzeichnis!D26="","Angabe fehlt!",Flächenverzeichnis!D26))</f>
        <v/>
      </c>
      <c r="F21" s="29" t="str">
        <f>IF(B21="","",IF(D21="Analysewert fehlt!","Versorgungsstufe unbekannt!",IF(AND(Flächenverzeichnis!F26&gt;20,OR(D21="A",D21="B",D21="C")),10,IF(D21="A","30",IF(D21="B","20",IF(D21="C","10","0"))))))</f>
        <v/>
      </c>
      <c r="G21" s="29" t="str">
        <f t="shared" si="2"/>
        <v/>
      </c>
      <c r="H21" s="131" t="str">
        <f>IF(B21="","",IF(Flächenverzeichnis!F26="",30,IF('P-Bedarfsermittlung'!D21="A",30,IF('P-Bedarfsermittlung'!D21="B",20,10))))</f>
        <v/>
      </c>
      <c r="I21" s="31"/>
      <c r="J21" s="31"/>
      <c r="K21" s="27" t="str">
        <f>IF(J21="","",IF(INDEX(Düngemittel!$G:$G,MATCH(J21,Düngemittel!$B:$B,0))="","keine Angabe verfügbar!",INDEX(Düngemittel!$G:$G,MATCH(J21,Düngemittel!$B:$B,0))))</f>
        <v/>
      </c>
      <c r="L21" s="35" t="str">
        <f t="shared" si="0"/>
        <v/>
      </c>
      <c r="M21" s="25" t="str">
        <f t="shared" si="3"/>
        <v/>
      </c>
      <c r="N21" s="27" t="str">
        <f>IF(J21="","",INDEX(Düngemittel!$D:$D,MATCH(J21,Düngemittel!$B:$B,0)))</f>
        <v/>
      </c>
      <c r="O21" s="27" t="str">
        <f>IF(J21="","",INDEX(Düngemittel!$E:$E,MATCH(J21,Düngemittel!$B:$B,0)))</f>
        <v/>
      </c>
      <c r="P21" s="27" t="str">
        <f>IF(J21="","",INDEX(Düngemittel!$F:$F,MATCH(J21,Düngemittel!$B:$B,0)))</f>
        <v/>
      </c>
      <c r="Q21" s="143" t="str">
        <f t="shared" si="4"/>
        <v/>
      </c>
      <c r="R21" s="144" t="str">
        <f t="shared" si="5"/>
        <v/>
      </c>
    </row>
    <row r="22" spans="1:18" ht="15.75" x14ac:dyDescent="0.25">
      <c r="A22" s="95">
        <v>16</v>
      </c>
      <c r="B22" s="24" t="str">
        <f>IF(Flächenverzeichnis!A27="","",Flächenverzeichnis!A27)</f>
        <v/>
      </c>
      <c r="C22" s="25" t="str">
        <f>IF(Flächenverzeichnis!B27="","",Flächenverzeichnis!B27)</f>
        <v/>
      </c>
      <c r="D22" s="24" t="str">
        <f>IF(B22="","",IF(Flächenverzeichnis!F27="","Analysewert fehlt!",IF(AND(Flächenverzeichnis!F27&gt;=0,Flächenverzeichnis!F27&lt;=4),"A",IF(AND(Flächenverzeichnis!F27&gt;=5,Flächenverzeichnis!F27&lt;=7),"B",IF(AND(Flächenverzeichnis!F27&gt;=8,Flächenverzeichnis!F27&lt;=18),"C",IF(AND(Flächenverzeichnis!F27&gt;=19,Flächenverzeichnis!F27&lt;=27),"D",IF(Flächenverzeichnis!F27&gt;=28,"E","")))))))</f>
        <v/>
      </c>
      <c r="E22" s="55" t="str">
        <f>IF(B22="","",IF(Flächenverzeichnis!D27="","Angabe fehlt!",Flächenverzeichnis!D27))</f>
        <v/>
      </c>
      <c r="F22" s="29" t="str">
        <f>IF(B22="","",IF(D22="Analysewert fehlt!","Versorgungsstufe unbekannt!",IF(AND(Flächenverzeichnis!F27&gt;20,OR(D22="A",D22="B",D22="C")),10,IF(D22="A","30",IF(D22="B","20",IF(D22="C","10","0"))))))</f>
        <v/>
      </c>
      <c r="G22" s="29" t="str">
        <f t="shared" si="2"/>
        <v/>
      </c>
      <c r="H22" s="131" t="str">
        <f>IF(B22="","",IF(Flächenverzeichnis!F27="",30,IF('P-Bedarfsermittlung'!D22="A",30,IF('P-Bedarfsermittlung'!D22="B",20,10))))</f>
        <v/>
      </c>
      <c r="I22" s="31"/>
      <c r="J22" s="31"/>
      <c r="K22" s="27" t="str">
        <f>IF(J22="","",IF(INDEX(Düngemittel!$G:$G,MATCH(J22,Düngemittel!$B:$B,0))="","keine Angabe verfügbar!",INDEX(Düngemittel!$G:$G,MATCH(J22,Düngemittel!$B:$B,0))))</f>
        <v/>
      </c>
      <c r="L22" s="35" t="str">
        <f t="shared" si="0"/>
        <v/>
      </c>
      <c r="M22" s="25" t="str">
        <f t="shared" si="3"/>
        <v/>
      </c>
      <c r="N22" s="27" t="str">
        <f>IF(J22="","",INDEX(Düngemittel!$D:$D,MATCH(J22,Düngemittel!$B:$B,0)))</f>
        <v/>
      </c>
      <c r="O22" s="27" t="str">
        <f>IF(J22="","",INDEX(Düngemittel!$E:$E,MATCH(J22,Düngemittel!$B:$B,0)))</f>
        <v/>
      </c>
      <c r="P22" s="27" t="str">
        <f>IF(J22="","",INDEX(Düngemittel!$F:$F,MATCH(J22,Düngemittel!$B:$B,0)))</f>
        <v/>
      </c>
      <c r="Q22" s="143" t="str">
        <f t="shared" si="4"/>
        <v/>
      </c>
      <c r="R22" s="144" t="str">
        <f t="shared" si="5"/>
        <v/>
      </c>
    </row>
    <row r="23" spans="1:18" ht="15.75" x14ac:dyDescent="0.25">
      <c r="A23" s="95">
        <v>17</v>
      </c>
      <c r="B23" s="24" t="str">
        <f>IF(Flächenverzeichnis!A28="","",Flächenverzeichnis!A28)</f>
        <v/>
      </c>
      <c r="C23" s="25" t="str">
        <f>IF(Flächenverzeichnis!B28="","",Flächenverzeichnis!B28)</f>
        <v/>
      </c>
      <c r="D23" s="24" t="str">
        <f>IF(B23="","",IF(Flächenverzeichnis!F28="","Analysewert fehlt!",IF(AND(Flächenverzeichnis!F28&gt;=0,Flächenverzeichnis!F28&lt;=4),"A",IF(AND(Flächenverzeichnis!F28&gt;=5,Flächenverzeichnis!F28&lt;=7),"B",IF(AND(Flächenverzeichnis!F28&gt;=8,Flächenverzeichnis!F28&lt;=18),"C",IF(AND(Flächenverzeichnis!F28&gt;=19,Flächenverzeichnis!F28&lt;=27),"D",IF(Flächenverzeichnis!F28&gt;=28,"E","")))))))</f>
        <v/>
      </c>
      <c r="E23" s="55" t="str">
        <f>IF(B23="","",IF(Flächenverzeichnis!D28="","Angabe fehlt!",Flächenverzeichnis!D28))</f>
        <v/>
      </c>
      <c r="F23" s="29" t="str">
        <f>IF(B23="","",IF(D23="Analysewert fehlt!","Versorgungsstufe unbekannt!",IF(AND(Flächenverzeichnis!F28&gt;20,OR(D23="A",D23="B",D23="C")),10,IF(D23="A","30",IF(D23="B","20",IF(D23="C","10","0"))))))</f>
        <v/>
      </c>
      <c r="G23" s="29" t="str">
        <f t="shared" si="2"/>
        <v/>
      </c>
      <c r="H23" s="131" t="str">
        <f>IF(B23="","",IF(Flächenverzeichnis!F28="",30,IF('P-Bedarfsermittlung'!D23="A",30,IF('P-Bedarfsermittlung'!D23="B",20,10))))</f>
        <v/>
      </c>
      <c r="I23" s="31"/>
      <c r="J23" s="31"/>
      <c r="K23" s="27" t="str">
        <f>IF(J23="","",IF(INDEX(Düngemittel!$G:$G,MATCH(J23,Düngemittel!$B:$B,0))="","keine Angabe verfügbar!",INDEX(Düngemittel!$G:$G,MATCH(J23,Düngemittel!$B:$B,0))))</f>
        <v/>
      </c>
      <c r="L23" s="35" t="str">
        <f t="shared" si="0"/>
        <v/>
      </c>
      <c r="M23" s="25" t="str">
        <f t="shared" si="3"/>
        <v/>
      </c>
      <c r="N23" s="27" t="str">
        <f>IF(J23="","",INDEX(Düngemittel!$D:$D,MATCH(J23,Düngemittel!$B:$B,0)))</f>
        <v/>
      </c>
      <c r="O23" s="27" t="str">
        <f>IF(J23="","",INDEX(Düngemittel!$E:$E,MATCH(J23,Düngemittel!$B:$B,0)))</f>
        <v/>
      </c>
      <c r="P23" s="27" t="str">
        <f>IF(J23="","",INDEX(Düngemittel!$F:$F,MATCH(J23,Düngemittel!$B:$B,0)))</f>
        <v/>
      </c>
      <c r="Q23" s="143" t="str">
        <f t="shared" si="4"/>
        <v/>
      </c>
      <c r="R23" s="144" t="str">
        <f t="shared" si="5"/>
        <v/>
      </c>
    </row>
    <row r="24" spans="1:18" ht="15.75" x14ac:dyDescent="0.25">
      <c r="A24" s="95">
        <v>18</v>
      </c>
      <c r="B24" s="24" t="str">
        <f>IF(Flächenverzeichnis!A29="","",Flächenverzeichnis!A29)</f>
        <v/>
      </c>
      <c r="C24" s="25" t="str">
        <f>IF(Flächenverzeichnis!B29="","",Flächenverzeichnis!B29)</f>
        <v/>
      </c>
      <c r="D24" s="24" t="str">
        <f>IF(B24="","",IF(Flächenverzeichnis!F29="","Analysewert fehlt!",IF(AND(Flächenverzeichnis!F29&gt;=0,Flächenverzeichnis!F29&lt;=4),"A",IF(AND(Flächenverzeichnis!F29&gt;=5,Flächenverzeichnis!F29&lt;=7),"B",IF(AND(Flächenverzeichnis!F29&gt;=8,Flächenverzeichnis!F29&lt;=18),"C",IF(AND(Flächenverzeichnis!F29&gt;=19,Flächenverzeichnis!F29&lt;=27),"D",IF(Flächenverzeichnis!F29&gt;=28,"E","")))))))</f>
        <v/>
      </c>
      <c r="E24" s="55" t="str">
        <f>IF(B24="","",IF(Flächenverzeichnis!D29="","Angabe fehlt!",Flächenverzeichnis!D29))</f>
        <v/>
      </c>
      <c r="F24" s="29" t="str">
        <f>IF(B24="","",IF(D24="Analysewert fehlt!","Versorgungsstufe unbekannt!",IF(AND(Flächenverzeichnis!F29&gt;20,OR(D24="A",D24="B",D24="C")),10,IF(D24="A","30",IF(D24="B","20",IF(D24="C","10","0"))))))</f>
        <v/>
      </c>
      <c r="G24" s="29" t="str">
        <f t="shared" si="2"/>
        <v/>
      </c>
      <c r="H24" s="131" t="str">
        <f>IF(B24="","",IF(Flächenverzeichnis!F29="",30,IF('P-Bedarfsermittlung'!D24="A",30,IF('P-Bedarfsermittlung'!D24="B",20,10))))</f>
        <v/>
      </c>
      <c r="I24" s="31"/>
      <c r="J24" s="31"/>
      <c r="K24" s="27" t="str">
        <f>IF(J24="","",IF(INDEX(Düngemittel!$G:$G,MATCH(J24,Düngemittel!$B:$B,0))="","keine Angabe verfügbar!",INDEX(Düngemittel!$G:$G,MATCH(J24,Düngemittel!$B:$B,0))))</f>
        <v/>
      </c>
      <c r="L24" s="35" t="str">
        <f t="shared" si="0"/>
        <v/>
      </c>
      <c r="M24" s="25" t="str">
        <f t="shared" si="3"/>
        <v/>
      </c>
      <c r="N24" s="27" t="str">
        <f>IF(J24="","",INDEX(Düngemittel!$D:$D,MATCH(J24,Düngemittel!$B:$B,0)))</f>
        <v/>
      </c>
      <c r="O24" s="27" t="str">
        <f>IF(J24="","",INDEX(Düngemittel!$E:$E,MATCH(J24,Düngemittel!$B:$B,0)))</f>
        <v/>
      </c>
      <c r="P24" s="27" t="str">
        <f>IF(J24="","",INDEX(Düngemittel!$F:$F,MATCH(J24,Düngemittel!$B:$B,0)))</f>
        <v/>
      </c>
      <c r="Q24" s="143" t="str">
        <f t="shared" si="4"/>
        <v/>
      </c>
      <c r="R24" s="144" t="str">
        <f t="shared" si="5"/>
        <v/>
      </c>
    </row>
    <row r="25" spans="1:18" ht="15.75" x14ac:dyDescent="0.25">
      <c r="A25" s="95">
        <v>19</v>
      </c>
      <c r="B25" s="24" t="str">
        <f>IF(Flächenverzeichnis!A30="","",Flächenverzeichnis!A30)</f>
        <v/>
      </c>
      <c r="C25" s="25" t="str">
        <f>IF(Flächenverzeichnis!B30="","",Flächenverzeichnis!B30)</f>
        <v/>
      </c>
      <c r="D25" s="24" t="str">
        <f>IF(B25="","",IF(Flächenverzeichnis!F30="","Analysewert fehlt!",IF(AND(Flächenverzeichnis!F30&gt;=0,Flächenverzeichnis!F30&lt;=4),"A",IF(AND(Flächenverzeichnis!F30&gt;=5,Flächenverzeichnis!F30&lt;=7),"B",IF(AND(Flächenverzeichnis!F30&gt;=8,Flächenverzeichnis!F30&lt;=18),"C",IF(AND(Flächenverzeichnis!F30&gt;=19,Flächenverzeichnis!F30&lt;=27),"D",IF(Flächenverzeichnis!F30&gt;=28,"E","")))))))</f>
        <v/>
      </c>
      <c r="E25" s="55" t="str">
        <f>IF(B25="","",IF(Flächenverzeichnis!D30="","Angabe fehlt!",Flächenverzeichnis!D30))</f>
        <v/>
      </c>
      <c r="F25" s="29" t="str">
        <f>IF(B25="","",IF(D25="Analysewert fehlt!","Versorgungsstufe unbekannt!",IF(AND(Flächenverzeichnis!F30&gt;20,OR(D25="A",D25="B",D25="C")),10,IF(D25="A","30",IF(D25="B","20",IF(D25="C","10","0"))))))</f>
        <v/>
      </c>
      <c r="G25" s="29" t="str">
        <f t="shared" si="2"/>
        <v/>
      </c>
      <c r="H25" s="131" t="str">
        <f>IF(B25="","",IF(Flächenverzeichnis!F30="",30,IF('P-Bedarfsermittlung'!D25="A",30,IF('P-Bedarfsermittlung'!D25="B",20,10))))</f>
        <v/>
      </c>
      <c r="I25" s="31"/>
      <c r="J25" s="31"/>
      <c r="K25" s="27" t="str">
        <f>IF(J25="","",IF(INDEX(Düngemittel!$G:$G,MATCH(J25,Düngemittel!$B:$B,0))="","keine Angabe verfügbar!",INDEX(Düngemittel!$G:$G,MATCH(J25,Düngemittel!$B:$B,0))))</f>
        <v/>
      </c>
      <c r="L25" s="35" t="str">
        <f t="shared" si="0"/>
        <v/>
      </c>
      <c r="M25" s="25" t="str">
        <f t="shared" si="3"/>
        <v/>
      </c>
      <c r="N25" s="27" t="str">
        <f>IF(J25="","",INDEX(Düngemittel!$D:$D,MATCH(J25,Düngemittel!$B:$B,0)))</f>
        <v/>
      </c>
      <c r="O25" s="27" t="str">
        <f>IF(J25="","",INDEX(Düngemittel!$E:$E,MATCH(J25,Düngemittel!$B:$B,0)))</f>
        <v/>
      </c>
      <c r="P25" s="27" t="str">
        <f>IF(J25="","",INDEX(Düngemittel!$F:$F,MATCH(J25,Düngemittel!$B:$B,0)))</f>
        <v/>
      </c>
      <c r="Q25" s="143" t="str">
        <f t="shared" si="4"/>
        <v/>
      </c>
      <c r="R25" s="144" t="str">
        <f t="shared" si="5"/>
        <v/>
      </c>
    </row>
    <row r="26" spans="1:18" ht="15.75" x14ac:dyDescent="0.25">
      <c r="A26" s="95">
        <v>20</v>
      </c>
      <c r="B26" s="24" t="str">
        <f>IF(Flächenverzeichnis!A31="","",Flächenverzeichnis!A31)</f>
        <v/>
      </c>
      <c r="C26" s="25" t="str">
        <f>IF(Flächenverzeichnis!B31="","",Flächenverzeichnis!B31)</f>
        <v/>
      </c>
      <c r="D26" s="24" t="str">
        <f>IF(B26="","",IF(Flächenverzeichnis!F31="","Analysewert fehlt!",IF(AND(Flächenverzeichnis!F31&gt;=0,Flächenverzeichnis!F31&lt;=4),"A",IF(AND(Flächenverzeichnis!F31&gt;=5,Flächenverzeichnis!F31&lt;=7),"B",IF(AND(Flächenverzeichnis!F31&gt;=8,Flächenverzeichnis!F31&lt;=18),"C",IF(AND(Flächenverzeichnis!F31&gt;=19,Flächenverzeichnis!F31&lt;=27),"D",IF(Flächenverzeichnis!F31&gt;=28,"E","")))))))</f>
        <v/>
      </c>
      <c r="E26" s="55" t="str">
        <f>IF(B26="","",IF(Flächenverzeichnis!D31="","Angabe fehlt!",Flächenverzeichnis!D31))</f>
        <v/>
      </c>
      <c r="F26" s="29" t="str">
        <f>IF(B26="","",IF(D26="Analysewert fehlt!","Versorgungsstufe unbekannt!",IF(AND(Flächenverzeichnis!F31&gt;20,OR(D26="A",D26="B",D26="C")),10,IF(D26="A","30",IF(D26="B","20",IF(D26="C","10","0"))))))</f>
        <v/>
      </c>
      <c r="G26" s="29" t="str">
        <f t="shared" si="2"/>
        <v/>
      </c>
      <c r="H26" s="131" t="str">
        <f>IF(B26="","",IF(Flächenverzeichnis!F31="",30,IF('P-Bedarfsermittlung'!D26="A",30,IF('P-Bedarfsermittlung'!D26="B",20,10))))</f>
        <v/>
      </c>
      <c r="I26" s="31"/>
      <c r="J26" s="31"/>
      <c r="K26" s="27" t="str">
        <f>IF(J26="","",IF(INDEX(Düngemittel!$G:$G,MATCH(J26,Düngemittel!$B:$B,0))="","keine Angabe verfügbar!",INDEX(Düngemittel!$G:$G,MATCH(J26,Düngemittel!$B:$B,0))))</f>
        <v/>
      </c>
      <c r="L26" s="35" t="str">
        <f t="shared" si="0"/>
        <v/>
      </c>
      <c r="M26" s="25" t="str">
        <f t="shared" si="3"/>
        <v/>
      </c>
      <c r="N26" s="27" t="str">
        <f>IF(J26="","",INDEX(Düngemittel!$D:$D,MATCH(J26,Düngemittel!$B:$B,0)))</f>
        <v/>
      </c>
      <c r="O26" s="27" t="str">
        <f>IF(J26="","",INDEX(Düngemittel!$E:$E,MATCH(J26,Düngemittel!$B:$B,0)))</f>
        <v/>
      </c>
      <c r="P26" s="27" t="str">
        <f>IF(J26="","",INDEX(Düngemittel!$F:$F,MATCH(J26,Düngemittel!$B:$B,0)))</f>
        <v/>
      </c>
      <c r="Q26" s="143" t="str">
        <f t="shared" si="4"/>
        <v/>
      </c>
      <c r="R26" s="144" t="str">
        <f t="shared" si="5"/>
        <v/>
      </c>
    </row>
    <row r="27" spans="1:18" ht="15.75" x14ac:dyDescent="0.25">
      <c r="A27" s="95">
        <v>21</v>
      </c>
      <c r="B27" s="24" t="str">
        <f>IF(Flächenverzeichnis!A32="","",Flächenverzeichnis!A32)</f>
        <v/>
      </c>
      <c r="C27" s="25" t="str">
        <f>IF(Flächenverzeichnis!B32="","",Flächenverzeichnis!B32)</f>
        <v/>
      </c>
      <c r="D27" s="24" t="str">
        <f>IF(B27="","",IF(Flächenverzeichnis!F32="","Analysewert fehlt!",IF(AND(Flächenverzeichnis!F32&gt;=0,Flächenverzeichnis!F32&lt;=4),"A",IF(AND(Flächenverzeichnis!F32&gt;=5,Flächenverzeichnis!F32&lt;=7),"B",IF(AND(Flächenverzeichnis!F32&gt;=8,Flächenverzeichnis!F32&lt;=18),"C",IF(AND(Flächenverzeichnis!F32&gt;=19,Flächenverzeichnis!F32&lt;=27),"D",IF(Flächenverzeichnis!F32&gt;=28,"E","")))))))</f>
        <v/>
      </c>
      <c r="E27" s="55" t="str">
        <f>IF(B27="","",IF(Flächenverzeichnis!D32="","Angabe fehlt!",Flächenverzeichnis!D32))</f>
        <v/>
      </c>
      <c r="F27" s="29" t="str">
        <f>IF(B27="","",IF(D27="Analysewert fehlt!","Versorgungsstufe unbekannt!",IF(AND(Flächenverzeichnis!F32&gt;20,OR(D27="A",D27="B",D27="C")),10,IF(D27="A","30",IF(D27="B","20",IF(D27="C","10","0"))))))</f>
        <v/>
      </c>
      <c r="G27" s="29" t="str">
        <f t="shared" si="2"/>
        <v/>
      </c>
      <c r="H27" s="131" t="str">
        <f>IF(B27="","",IF(Flächenverzeichnis!F32="",30,IF('P-Bedarfsermittlung'!D27="A",30,IF('P-Bedarfsermittlung'!D27="B",20,10))))</f>
        <v/>
      </c>
      <c r="I27" s="31"/>
      <c r="J27" s="31"/>
      <c r="K27" s="27" t="str">
        <f>IF(J27="","",IF(INDEX(Düngemittel!$G:$G,MATCH(J27,Düngemittel!$B:$B,0))="","keine Angabe verfügbar!",INDEX(Düngemittel!$G:$G,MATCH(J27,Düngemittel!$B:$B,0))))</f>
        <v/>
      </c>
      <c r="L27" s="35" t="str">
        <f t="shared" si="0"/>
        <v/>
      </c>
      <c r="M27" s="25" t="str">
        <f t="shared" si="3"/>
        <v/>
      </c>
      <c r="N27" s="27" t="str">
        <f>IF(J27="","",INDEX(Düngemittel!$D:$D,MATCH(J27,Düngemittel!$B:$B,0)))</f>
        <v/>
      </c>
      <c r="O27" s="27" t="str">
        <f>IF(J27="","",INDEX(Düngemittel!$E:$E,MATCH(J27,Düngemittel!$B:$B,0)))</f>
        <v/>
      </c>
      <c r="P27" s="27" t="str">
        <f>IF(J27="","",INDEX(Düngemittel!$F:$F,MATCH(J27,Düngemittel!$B:$B,0)))</f>
        <v/>
      </c>
      <c r="Q27" s="143" t="str">
        <f t="shared" si="4"/>
        <v/>
      </c>
      <c r="R27" s="144" t="str">
        <f t="shared" si="5"/>
        <v/>
      </c>
    </row>
    <row r="28" spans="1:18" ht="15.75" x14ac:dyDescent="0.25">
      <c r="A28" s="95">
        <v>22</v>
      </c>
      <c r="B28" s="24" t="str">
        <f>IF(Flächenverzeichnis!A33="","",Flächenverzeichnis!A33)</f>
        <v/>
      </c>
      <c r="C28" s="25" t="str">
        <f>IF(Flächenverzeichnis!B33="","",Flächenverzeichnis!B33)</f>
        <v/>
      </c>
      <c r="D28" s="24" t="str">
        <f>IF(B28="","",IF(Flächenverzeichnis!F33="","Analysewert fehlt!",IF(AND(Flächenverzeichnis!F33&gt;=0,Flächenverzeichnis!F33&lt;=4),"A",IF(AND(Flächenverzeichnis!F33&gt;=5,Flächenverzeichnis!F33&lt;=7),"B",IF(AND(Flächenverzeichnis!F33&gt;=8,Flächenverzeichnis!F33&lt;=18),"C",IF(AND(Flächenverzeichnis!F33&gt;=19,Flächenverzeichnis!F33&lt;=27),"D",IF(Flächenverzeichnis!F33&gt;=28,"E","")))))))</f>
        <v/>
      </c>
      <c r="E28" s="55" t="str">
        <f>IF(B28="","",IF(Flächenverzeichnis!D33="","Angabe fehlt!",Flächenverzeichnis!D33))</f>
        <v/>
      </c>
      <c r="F28" s="29" t="str">
        <f>IF(B28="","",IF(D28="Analysewert fehlt!","Versorgungsstufe unbekannt!",IF(AND(Flächenverzeichnis!F33&gt;20,OR(D28="A",D28="B",D28="C")),10,IF(D28="A","30",IF(D28="B","20",IF(D28="C","10","0"))))))</f>
        <v/>
      </c>
      <c r="G28" s="29" t="str">
        <f t="shared" si="2"/>
        <v/>
      </c>
      <c r="H28" s="131" t="str">
        <f>IF(B28="","",IF(Flächenverzeichnis!F33="",30,IF('P-Bedarfsermittlung'!D28="A",30,IF('P-Bedarfsermittlung'!D28="B",20,10))))</f>
        <v/>
      </c>
      <c r="I28" s="31"/>
      <c r="J28" s="31"/>
      <c r="K28" s="27" t="str">
        <f>IF(J28="","",IF(INDEX(Düngemittel!$G:$G,MATCH(J28,Düngemittel!$B:$B,0))="","keine Angabe verfügbar!",INDEX(Düngemittel!$G:$G,MATCH(J28,Düngemittel!$B:$B,0))))</f>
        <v/>
      </c>
      <c r="L28" s="35" t="str">
        <f t="shared" si="0"/>
        <v/>
      </c>
      <c r="M28" s="25" t="str">
        <f t="shared" si="3"/>
        <v/>
      </c>
      <c r="N28" s="27" t="str">
        <f>IF(J28="","",INDEX(Düngemittel!$D:$D,MATCH(J28,Düngemittel!$B:$B,0)))</f>
        <v/>
      </c>
      <c r="O28" s="27" t="str">
        <f>IF(J28="","",INDEX(Düngemittel!$E:$E,MATCH(J28,Düngemittel!$B:$B,0)))</f>
        <v/>
      </c>
      <c r="P28" s="27" t="str">
        <f>IF(J28="","",INDEX(Düngemittel!$F:$F,MATCH(J28,Düngemittel!$B:$B,0)))</f>
        <v/>
      </c>
      <c r="Q28" s="143" t="str">
        <f t="shared" si="4"/>
        <v/>
      </c>
      <c r="R28" s="144" t="str">
        <f t="shared" si="5"/>
        <v/>
      </c>
    </row>
    <row r="29" spans="1:18" ht="15.75" x14ac:dyDescent="0.25">
      <c r="A29" s="95">
        <v>23</v>
      </c>
      <c r="B29" s="24" t="str">
        <f>IF(Flächenverzeichnis!A34="","",Flächenverzeichnis!A34)</f>
        <v/>
      </c>
      <c r="C29" s="25" t="str">
        <f>IF(Flächenverzeichnis!B34="","",Flächenverzeichnis!B34)</f>
        <v/>
      </c>
      <c r="D29" s="24" t="str">
        <f>IF(B29="","",IF(Flächenverzeichnis!F34="","Analysewert fehlt!",IF(AND(Flächenverzeichnis!F34&gt;=0,Flächenverzeichnis!F34&lt;=4),"A",IF(AND(Flächenverzeichnis!F34&gt;=5,Flächenverzeichnis!F34&lt;=7),"B",IF(AND(Flächenverzeichnis!F34&gt;=8,Flächenverzeichnis!F34&lt;=18),"C",IF(AND(Flächenverzeichnis!F34&gt;=19,Flächenverzeichnis!F34&lt;=27),"D",IF(Flächenverzeichnis!F34&gt;=28,"E","")))))))</f>
        <v/>
      </c>
      <c r="E29" s="55" t="str">
        <f>IF(B29="","",IF(Flächenverzeichnis!D34="","Angabe fehlt!",Flächenverzeichnis!D34))</f>
        <v/>
      </c>
      <c r="F29" s="29" t="str">
        <f>IF(B29="","",IF(D29="Analysewert fehlt!","Versorgungsstufe unbekannt!",IF(AND(Flächenverzeichnis!F34&gt;20,OR(D29="A",D29="B",D29="C")),10,IF(D29="A","30",IF(D29="B","20",IF(D29="C","10","0"))))))</f>
        <v/>
      </c>
      <c r="G29" s="29" t="str">
        <f t="shared" si="2"/>
        <v/>
      </c>
      <c r="H29" s="131" t="str">
        <f>IF(B29="","",IF(Flächenverzeichnis!F34="",30,IF('P-Bedarfsermittlung'!D29="A",30,IF('P-Bedarfsermittlung'!D29="B",20,10))))</f>
        <v/>
      </c>
      <c r="I29" s="31"/>
      <c r="J29" s="31"/>
      <c r="K29" s="27" t="str">
        <f>IF(J29="","",IF(INDEX(Düngemittel!$G:$G,MATCH(J29,Düngemittel!$B:$B,0))="","keine Angabe verfügbar!",INDEX(Düngemittel!$G:$G,MATCH(J29,Düngemittel!$B:$B,0))))</f>
        <v/>
      </c>
      <c r="L29" s="35" t="str">
        <f t="shared" si="0"/>
        <v/>
      </c>
      <c r="M29" s="25" t="str">
        <f t="shared" si="3"/>
        <v/>
      </c>
      <c r="N29" s="27" t="str">
        <f>IF(J29="","",INDEX(Düngemittel!$D:$D,MATCH(J29,Düngemittel!$B:$B,0)))</f>
        <v/>
      </c>
      <c r="O29" s="27" t="str">
        <f>IF(J29="","",INDEX(Düngemittel!$E:$E,MATCH(J29,Düngemittel!$B:$B,0)))</f>
        <v/>
      </c>
      <c r="P29" s="27" t="str">
        <f>IF(J29="","",INDEX(Düngemittel!$F:$F,MATCH(J29,Düngemittel!$B:$B,0)))</f>
        <v/>
      </c>
      <c r="Q29" s="143" t="str">
        <f t="shared" si="4"/>
        <v/>
      </c>
      <c r="R29" s="144" t="str">
        <f t="shared" si="5"/>
        <v/>
      </c>
    </row>
    <row r="30" spans="1:18" ht="15.75" x14ac:dyDescent="0.25">
      <c r="A30" s="95">
        <v>24</v>
      </c>
      <c r="B30" s="24" t="str">
        <f>IF(Flächenverzeichnis!A35="","",Flächenverzeichnis!A35)</f>
        <v/>
      </c>
      <c r="C30" s="25" t="str">
        <f>IF(Flächenverzeichnis!B35="","",Flächenverzeichnis!B35)</f>
        <v/>
      </c>
      <c r="D30" s="24" t="str">
        <f>IF(B30="","",IF(Flächenverzeichnis!F35="","Analysewert fehlt!",IF(AND(Flächenverzeichnis!F35&gt;=0,Flächenverzeichnis!F35&lt;=4),"A",IF(AND(Flächenverzeichnis!F35&gt;=5,Flächenverzeichnis!F35&lt;=7),"B",IF(AND(Flächenverzeichnis!F35&gt;=8,Flächenverzeichnis!F35&lt;=18),"C",IF(AND(Flächenverzeichnis!F35&gt;=19,Flächenverzeichnis!F35&lt;=27),"D",IF(Flächenverzeichnis!F35&gt;=28,"E","")))))))</f>
        <v/>
      </c>
      <c r="E30" s="55" t="str">
        <f>IF(B30="","",IF(Flächenverzeichnis!D35="","Angabe fehlt!",Flächenverzeichnis!D35))</f>
        <v/>
      </c>
      <c r="F30" s="29" t="str">
        <f>IF(B30="","",IF(D30="Analysewert fehlt!","Versorgungsstufe unbekannt!",IF(AND(Flächenverzeichnis!F35&gt;20,OR(D30="A",D30="B",D30="C")),10,IF(D30="A","30",IF(D30="B","20",IF(D30="C","10","0"))))))</f>
        <v/>
      </c>
      <c r="G30" s="29" t="str">
        <f t="shared" si="2"/>
        <v/>
      </c>
      <c r="H30" s="131" t="str">
        <f>IF(B30="","",IF(Flächenverzeichnis!F35="",30,IF('P-Bedarfsermittlung'!D30="A",30,IF('P-Bedarfsermittlung'!D30="B",20,10))))</f>
        <v/>
      </c>
      <c r="I30" s="31"/>
      <c r="J30" s="31"/>
      <c r="K30" s="27" t="str">
        <f>IF(J30="","",IF(INDEX(Düngemittel!$G:$G,MATCH(J30,Düngemittel!$B:$B,0))="","keine Angabe verfügbar!",INDEX(Düngemittel!$G:$G,MATCH(J30,Düngemittel!$B:$B,0))))</f>
        <v/>
      </c>
      <c r="L30" s="35" t="str">
        <f t="shared" si="0"/>
        <v/>
      </c>
      <c r="M30" s="25" t="str">
        <f t="shared" si="3"/>
        <v/>
      </c>
      <c r="N30" s="27" t="str">
        <f>IF(J30="","",INDEX(Düngemittel!$D:$D,MATCH(J30,Düngemittel!$B:$B,0)))</f>
        <v/>
      </c>
      <c r="O30" s="27" t="str">
        <f>IF(J30="","",INDEX(Düngemittel!$E:$E,MATCH(J30,Düngemittel!$B:$B,0)))</f>
        <v/>
      </c>
      <c r="P30" s="27" t="str">
        <f>IF(J30="","",INDEX(Düngemittel!$F:$F,MATCH(J30,Düngemittel!$B:$B,0)))</f>
        <v/>
      </c>
      <c r="Q30" s="143" t="str">
        <f t="shared" si="4"/>
        <v/>
      </c>
      <c r="R30" s="144" t="str">
        <f t="shared" si="5"/>
        <v/>
      </c>
    </row>
    <row r="31" spans="1:18" ht="15.75" x14ac:dyDescent="0.25">
      <c r="A31" s="95">
        <v>25</v>
      </c>
      <c r="B31" s="24" t="str">
        <f>IF(Flächenverzeichnis!A36="","",Flächenverzeichnis!A36)</f>
        <v/>
      </c>
      <c r="C31" s="25" t="str">
        <f>IF(Flächenverzeichnis!B36="","",Flächenverzeichnis!B36)</f>
        <v/>
      </c>
      <c r="D31" s="24" t="str">
        <f>IF(B31="","",IF(Flächenverzeichnis!F36="","Analysewert fehlt!",IF(AND(Flächenverzeichnis!F36&gt;=0,Flächenverzeichnis!F36&lt;=4),"A",IF(AND(Flächenverzeichnis!F36&gt;=5,Flächenverzeichnis!F36&lt;=7),"B",IF(AND(Flächenverzeichnis!F36&gt;=8,Flächenverzeichnis!F36&lt;=18),"C",IF(AND(Flächenverzeichnis!F36&gt;=19,Flächenverzeichnis!F36&lt;=27),"D",IF(Flächenverzeichnis!F36&gt;=28,"E","")))))))</f>
        <v/>
      </c>
      <c r="E31" s="55" t="str">
        <f>IF(B31="","",IF(Flächenverzeichnis!D36="","Angabe fehlt!",Flächenverzeichnis!D36))</f>
        <v/>
      </c>
      <c r="F31" s="29" t="str">
        <f>IF(B31="","",IF(D31="Analysewert fehlt!","Versorgungsstufe unbekannt!",IF(AND(Flächenverzeichnis!F36&gt;20,OR(D31="A",D31="B",D31="C")),10,IF(D31="A","30",IF(D31="B","20",IF(D31="C","10","0"))))))</f>
        <v/>
      </c>
      <c r="G31" s="29" t="str">
        <f t="shared" si="2"/>
        <v/>
      </c>
      <c r="H31" s="131" t="str">
        <f>IF(B31="","",IF(Flächenverzeichnis!F36="",30,IF('P-Bedarfsermittlung'!D31="A",30,IF('P-Bedarfsermittlung'!D31="B",20,10))))</f>
        <v/>
      </c>
      <c r="I31" s="31"/>
      <c r="J31" s="31"/>
      <c r="K31" s="27" t="str">
        <f>IF(J31="","",IF(INDEX(Düngemittel!$G:$G,MATCH(J31,Düngemittel!$B:$B,0))="","keine Angabe verfügbar!",INDEX(Düngemittel!$G:$G,MATCH(J31,Düngemittel!$B:$B,0))))</f>
        <v/>
      </c>
      <c r="L31" s="35" t="str">
        <f t="shared" si="0"/>
        <v/>
      </c>
      <c r="M31" s="25" t="str">
        <f t="shared" si="3"/>
        <v/>
      </c>
      <c r="N31" s="27" t="str">
        <f>IF(J31="","",INDEX(Düngemittel!$D:$D,MATCH(J31,Düngemittel!$B:$B,0)))</f>
        <v/>
      </c>
      <c r="O31" s="27" t="str">
        <f>IF(J31="","",INDEX(Düngemittel!$E:$E,MATCH(J31,Düngemittel!$B:$B,0)))</f>
        <v/>
      </c>
      <c r="P31" s="27" t="str">
        <f>IF(J31="","",INDEX(Düngemittel!$F:$F,MATCH(J31,Düngemittel!$B:$B,0)))</f>
        <v/>
      </c>
      <c r="Q31" s="143" t="str">
        <f t="shared" si="4"/>
        <v/>
      </c>
      <c r="R31" s="144" t="str">
        <f t="shared" si="5"/>
        <v/>
      </c>
    </row>
    <row r="32" spans="1:18" ht="15.75" x14ac:dyDescent="0.25">
      <c r="A32" s="95">
        <v>26</v>
      </c>
      <c r="B32" s="24" t="str">
        <f>IF(Flächenverzeichnis!A37="","",Flächenverzeichnis!A37)</f>
        <v/>
      </c>
      <c r="C32" s="25" t="str">
        <f>IF(Flächenverzeichnis!B37="","",Flächenverzeichnis!B37)</f>
        <v/>
      </c>
      <c r="D32" s="24" t="str">
        <f>IF(B32="","",IF(Flächenverzeichnis!F37="","Analysewert fehlt!",IF(AND(Flächenverzeichnis!F37&gt;=0,Flächenverzeichnis!F37&lt;=4),"A",IF(AND(Flächenverzeichnis!F37&gt;=5,Flächenverzeichnis!F37&lt;=7),"B",IF(AND(Flächenverzeichnis!F37&gt;=8,Flächenverzeichnis!F37&lt;=18),"C",IF(AND(Flächenverzeichnis!F37&gt;=19,Flächenverzeichnis!F37&lt;=27),"D",IF(Flächenverzeichnis!F37&gt;=28,"E","")))))))</f>
        <v/>
      </c>
      <c r="E32" s="55" t="str">
        <f>IF(B32="","",IF(Flächenverzeichnis!D37="","Angabe fehlt!",Flächenverzeichnis!D37))</f>
        <v/>
      </c>
      <c r="F32" s="29" t="str">
        <f>IF(B32="","",IF(D32="Analysewert fehlt!","Versorgungsstufe unbekannt!",IF(AND(Flächenverzeichnis!F37&gt;20,OR(D32="A",D32="B",D32="C")),10,IF(D32="A","30",IF(D32="B","20",IF(D32="C","10","0"))))))</f>
        <v/>
      </c>
      <c r="G32" s="29" t="str">
        <f t="shared" si="2"/>
        <v/>
      </c>
      <c r="H32" s="131" t="str">
        <f>IF(B32="","",IF(Flächenverzeichnis!F37="",30,IF('P-Bedarfsermittlung'!D32="A",30,IF('P-Bedarfsermittlung'!D32="B",20,10))))</f>
        <v/>
      </c>
      <c r="I32" s="31"/>
      <c r="J32" s="31"/>
      <c r="K32" s="27" t="str">
        <f>IF(J32="","",IF(INDEX(Düngemittel!$G:$G,MATCH(J32,Düngemittel!$B:$B,0))="","keine Angabe verfügbar!",INDEX(Düngemittel!$G:$G,MATCH(J32,Düngemittel!$B:$B,0))))</f>
        <v/>
      </c>
      <c r="L32" s="35" t="str">
        <f t="shared" si="0"/>
        <v/>
      </c>
      <c r="M32" s="25" t="str">
        <f t="shared" si="3"/>
        <v/>
      </c>
      <c r="N32" s="27" t="str">
        <f>IF(J32="","",INDEX(Düngemittel!$D:$D,MATCH(J32,Düngemittel!$B:$B,0)))</f>
        <v/>
      </c>
      <c r="O32" s="27" t="str">
        <f>IF(J32="","",INDEX(Düngemittel!$E:$E,MATCH(J32,Düngemittel!$B:$B,0)))</f>
        <v/>
      </c>
      <c r="P32" s="27" t="str">
        <f>IF(J32="","",INDEX(Düngemittel!$F:$F,MATCH(J32,Düngemittel!$B:$B,0)))</f>
        <v/>
      </c>
      <c r="Q32" s="143" t="str">
        <f t="shared" si="4"/>
        <v/>
      </c>
      <c r="R32" s="144" t="str">
        <f t="shared" si="5"/>
        <v/>
      </c>
    </row>
    <row r="33" spans="1:18" ht="15.75" x14ac:dyDescent="0.25">
      <c r="A33" s="95">
        <v>27</v>
      </c>
      <c r="B33" s="24" t="str">
        <f>IF(Flächenverzeichnis!A38="","",Flächenverzeichnis!A38)</f>
        <v/>
      </c>
      <c r="C33" s="25" t="str">
        <f>IF(Flächenverzeichnis!B38="","",Flächenverzeichnis!B38)</f>
        <v/>
      </c>
      <c r="D33" s="24" t="str">
        <f>IF(B33="","",IF(Flächenverzeichnis!F38="","Analysewert fehlt!",IF(AND(Flächenverzeichnis!F38&gt;=0,Flächenverzeichnis!F38&lt;=4),"A",IF(AND(Flächenverzeichnis!F38&gt;=5,Flächenverzeichnis!F38&lt;=7),"B",IF(AND(Flächenverzeichnis!F38&gt;=8,Flächenverzeichnis!F38&lt;=18),"C",IF(AND(Flächenverzeichnis!F38&gt;=19,Flächenverzeichnis!F38&lt;=27),"D",IF(Flächenverzeichnis!F38&gt;=28,"E","")))))))</f>
        <v/>
      </c>
      <c r="E33" s="55" t="str">
        <f>IF(B33="","",IF(Flächenverzeichnis!D38="","Angabe fehlt!",Flächenverzeichnis!D38))</f>
        <v/>
      </c>
      <c r="F33" s="29" t="str">
        <f>IF(B33="","",IF(D33="Analysewert fehlt!","Versorgungsstufe unbekannt!",IF(AND(Flächenverzeichnis!F38&gt;20,OR(D33="A",D33="B",D33="C")),10,IF(D33="A","30",IF(D33="B","20",IF(D33="C","10","0"))))))</f>
        <v/>
      </c>
      <c r="G33" s="29" t="str">
        <f t="shared" si="2"/>
        <v/>
      </c>
      <c r="H33" s="131" t="str">
        <f>IF(B33="","",IF(Flächenverzeichnis!F38="",30,IF('P-Bedarfsermittlung'!D33="A",30,IF('P-Bedarfsermittlung'!D33="B",20,10))))</f>
        <v/>
      </c>
      <c r="I33" s="31"/>
      <c r="J33" s="31"/>
      <c r="K33" s="27" t="str">
        <f>IF(J33="","",IF(INDEX(Düngemittel!$G:$G,MATCH(J33,Düngemittel!$B:$B,0))="","keine Angabe verfügbar!",INDEX(Düngemittel!$G:$G,MATCH(J33,Düngemittel!$B:$B,0))))</f>
        <v/>
      </c>
      <c r="L33" s="35" t="str">
        <f t="shared" si="0"/>
        <v/>
      </c>
      <c r="M33" s="25" t="str">
        <f t="shared" si="3"/>
        <v/>
      </c>
      <c r="N33" s="27" t="str">
        <f>IF(J33="","",INDEX(Düngemittel!$D:$D,MATCH(J33,Düngemittel!$B:$B,0)))</f>
        <v/>
      </c>
      <c r="O33" s="27" t="str">
        <f>IF(J33="","",INDEX(Düngemittel!$E:$E,MATCH(J33,Düngemittel!$B:$B,0)))</f>
        <v/>
      </c>
      <c r="P33" s="27" t="str">
        <f>IF(J33="","",INDEX(Düngemittel!$F:$F,MATCH(J33,Düngemittel!$B:$B,0)))</f>
        <v/>
      </c>
      <c r="Q33" s="143" t="str">
        <f t="shared" si="4"/>
        <v/>
      </c>
      <c r="R33" s="144" t="str">
        <f t="shared" si="5"/>
        <v/>
      </c>
    </row>
    <row r="34" spans="1:18" ht="15.75" x14ac:dyDescent="0.25">
      <c r="A34" s="95">
        <v>28</v>
      </c>
      <c r="B34" s="24" t="str">
        <f>IF(Flächenverzeichnis!A39="","",Flächenverzeichnis!A39)</f>
        <v/>
      </c>
      <c r="C34" s="25" t="str">
        <f>IF(Flächenverzeichnis!B39="","",Flächenverzeichnis!B39)</f>
        <v/>
      </c>
      <c r="D34" s="24" t="str">
        <f>IF(B34="","",IF(Flächenverzeichnis!F39="","Analysewert fehlt!",IF(AND(Flächenverzeichnis!F39&gt;=0,Flächenverzeichnis!F39&lt;=4),"A",IF(AND(Flächenverzeichnis!F39&gt;=5,Flächenverzeichnis!F39&lt;=7),"B",IF(AND(Flächenverzeichnis!F39&gt;=8,Flächenverzeichnis!F39&lt;=18),"C",IF(AND(Flächenverzeichnis!F39&gt;=19,Flächenverzeichnis!F39&lt;=27),"D",IF(Flächenverzeichnis!F39&gt;=28,"E","")))))))</f>
        <v/>
      </c>
      <c r="E34" s="55" t="str">
        <f>IF(B34="","",IF(Flächenverzeichnis!D39="","Angabe fehlt!",Flächenverzeichnis!D39))</f>
        <v/>
      </c>
      <c r="F34" s="29" t="str">
        <f>IF(B34="","",IF(D34="Analysewert fehlt!","Versorgungsstufe unbekannt!",IF(AND(Flächenverzeichnis!F39&gt;20,OR(D34="A",D34="B",D34="C")),10,IF(D34="A","30",IF(D34="B","20",IF(D34="C","10","0"))))))</f>
        <v/>
      </c>
      <c r="G34" s="29" t="str">
        <f t="shared" si="2"/>
        <v/>
      </c>
      <c r="H34" s="131" t="str">
        <f>IF(B34="","",IF(Flächenverzeichnis!F39="",30,IF('P-Bedarfsermittlung'!D34="A",30,IF('P-Bedarfsermittlung'!D34="B",20,10))))</f>
        <v/>
      </c>
      <c r="I34" s="31"/>
      <c r="J34" s="31"/>
      <c r="K34" s="27" t="str">
        <f>IF(J34="","",IF(INDEX(Düngemittel!$G:$G,MATCH(J34,Düngemittel!$B:$B,0))="","keine Angabe verfügbar!",INDEX(Düngemittel!$G:$G,MATCH(J34,Düngemittel!$B:$B,0))))</f>
        <v/>
      </c>
      <c r="L34" s="35" t="str">
        <f t="shared" si="0"/>
        <v/>
      </c>
      <c r="M34" s="25" t="str">
        <f t="shared" si="3"/>
        <v/>
      </c>
      <c r="N34" s="27" t="str">
        <f>IF(J34="","",INDEX(Düngemittel!$D:$D,MATCH(J34,Düngemittel!$B:$B,0)))</f>
        <v/>
      </c>
      <c r="O34" s="27" t="str">
        <f>IF(J34="","",INDEX(Düngemittel!$E:$E,MATCH(J34,Düngemittel!$B:$B,0)))</f>
        <v/>
      </c>
      <c r="P34" s="27" t="str">
        <f>IF(J34="","",INDEX(Düngemittel!$F:$F,MATCH(J34,Düngemittel!$B:$B,0)))</f>
        <v/>
      </c>
      <c r="Q34" s="143" t="str">
        <f t="shared" si="4"/>
        <v/>
      </c>
      <c r="R34" s="144" t="str">
        <f t="shared" si="5"/>
        <v/>
      </c>
    </row>
    <row r="35" spans="1:18" ht="15.75" x14ac:dyDescent="0.25">
      <c r="A35" s="95">
        <v>29</v>
      </c>
      <c r="B35" s="24" t="str">
        <f>IF(Flächenverzeichnis!A40="","",Flächenverzeichnis!A40)</f>
        <v/>
      </c>
      <c r="C35" s="25" t="str">
        <f>IF(Flächenverzeichnis!B40="","",Flächenverzeichnis!B40)</f>
        <v/>
      </c>
      <c r="D35" s="24" t="str">
        <f>IF(B35="","",IF(Flächenverzeichnis!F40="","Analysewert fehlt!",IF(AND(Flächenverzeichnis!F40&gt;=0,Flächenverzeichnis!F40&lt;=4),"A",IF(AND(Flächenverzeichnis!F40&gt;=5,Flächenverzeichnis!F40&lt;=7),"B",IF(AND(Flächenverzeichnis!F40&gt;=8,Flächenverzeichnis!F40&lt;=18),"C",IF(AND(Flächenverzeichnis!F40&gt;=19,Flächenverzeichnis!F40&lt;=27),"D",IF(Flächenverzeichnis!F40&gt;=28,"E","")))))))</f>
        <v/>
      </c>
      <c r="E35" s="55" t="str">
        <f>IF(B35="","",IF(Flächenverzeichnis!D40="","Angabe fehlt!",Flächenverzeichnis!D40))</f>
        <v/>
      </c>
      <c r="F35" s="29" t="str">
        <f>IF(B35="","",IF(D35="Analysewert fehlt!","Versorgungsstufe unbekannt!",IF(AND(Flächenverzeichnis!F40&gt;20,OR(D35="A",D35="B",D35="C")),10,IF(D35="A","30",IF(D35="B","20",IF(D35="C","10","0"))))))</f>
        <v/>
      </c>
      <c r="G35" s="29" t="str">
        <f t="shared" si="2"/>
        <v/>
      </c>
      <c r="H35" s="131" t="str">
        <f>IF(B35="","",IF(Flächenverzeichnis!F40="",30,IF('P-Bedarfsermittlung'!D35="A",30,IF('P-Bedarfsermittlung'!D35="B",20,10))))</f>
        <v/>
      </c>
      <c r="I35" s="31"/>
      <c r="J35" s="31"/>
      <c r="K35" s="27" t="str">
        <f>IF(J35="","",IF(INDEX(Düngemittel!$G:$G,MATCH(J35,Düngemittel!$B:$B,0))="","keine Angabe verfügbar!",INDEX(Düngemittel!$G:$G,MATCH(J35,Düngemittel!$B:$B,0))))</f>
        <v/>
      </c>
      <c r="L35" s="35" t="str">
        <f t="shared" si="0"/>
        <v/>
      </c>
      <c r="M35" s="25" t="str">
        <f t="shared" si="3"/>
        <v/>
      </c>
      <c r="N35" s="27" t="str">
        <f>IF(J35="","",INDEX(Düngemittel!$D:$D,MATCH(J35,Düngemittel!$B:$B,0)))</f>
        <v/>
      </c>
      <c r="O35" s="27" t="str">
        <f>IF(J35="","",INDEX(Düngemittel!$E:$E,MATCH(J35,Düngemittel!$B:$B,0)))</f>
        <v/>
      </c>
      <c r="P35" s="27" t="str">
        <f>IF(J35="","",INDEX(Düngemittel!$F:$F,MATCH(J35,Düngemittel!$B:$B,0)))</f>
        <v/>
      </c>
      <c r="Q35" s="143" t="str">
        <f t="shared" si="4"/>
        <v/>
      </c>
      <c r="R35" s="144" t="str">
        <f t="shared" si="5"/>
        <v/>
      </c>
    </row>
    <row r="36" spans="1:18" ht="15.75" x14ac:dyDescent="0.25">
      <c r="A36" s="95">
        <v>30</v>
      </c>
      <c r="B36" s="24" t="str">
        <f>IF(Flächenverzeichnis!A41="","",Flächenverzeichnis!A41)</f>
        <v/>
      </c>
      <c r="C36" s="25" t="str">
        <f>IF(Flächenverzeichnis!B41="","",Flächenverzeichnis!B41)</f>
        <v/>
      </c>
      <c r="D36" s="24" t="str">
        <f>IF(B36="","",IF(Flächenverzeichnis!F41="","Analysewert fehlt!",IF(AND(Flächenverzeichnis!F41&gt;=0,Flächenverzeichnis!F41&lt;=4),"A",IF(AND(Flächenverzeichnis!F41&gt;=5,Flächenverzeichnis!F41&lt;=7),"B",IF(AND(Flächenverzeichnis!F41&gt;=8,Flächenverzeichnis!F41&lt;=18),"C",IF(AND(Flächenverzeichnis!F41&gt;=19,Flächenverzeichnis!F41&lt;=27),"D",IF(Flächenverzeichnis!F41&gt;=28,"E","")))))))</f>
        <v/>
      </c>
      <c r="E36" s="55" t="str">
        <f>IF(B36="","",IF(Flächenverzeichnis!D41="","Angabe fehlt!",Flächenverzeichnis!D41))</f>
        <v/>
      </c>
      <c r="F36" s="29" t="str">
        <f>IF(B36="","",IF(D36="Analysewert fehlt!","Versorgungsstufe unbekannt!",IF(AND(Flächenverzeichnis!F41&gt;20,OR(D36="A",D36="B",D36="C")),10,IF(D36="A","30",IF(D36="B","20",IF(D36="C","10","0"))))))</f>
        <v/>
      </c>
      <c r="G36" s="29" t="str">
        <f t="shared" si="2"/>
        <v/>
      </c>
      <c r="H36" s="131" t="str">
        <f>IF(B36="","",IF(Flächenverzeichnis!F41="",30,IF('P-Bedarfsermittlung'!D36="A",30,IF('P-Bedarfsermittlung'!D36="B",20,10))))</f>
        <v/>
      </c>
      <c r="I36" s="31"/>
      <c r="J36" s="31"/>
      <c r="K36" s="27" t="str">
        <f>IF(J36="","",IF(INDEX(Düngemittel!$G:$G,MATCH(J36,Düngemittel!$B:$B,0))="","keine Angabe verfügbar!",INDEX(Düngemittel!$G:$G,MATCH(J36,Düngemittel!$B:$B,0))))</f>
        <v/>
      </c>
      <c r="L36" s="35" t="str">
        <f t="shared" si="0"/>
        <v/>
      </c>
      <c r="M36" s="25" t="str">
        <f t="shared" si="3"/>
        <v/>
      </c>
      <c r="N36" s="27" t="str">
        <f>IF(J36="","",INDEX(Düngemittel!$D:$D,MATCH(J36,Düngemittel!$B:$B,0)))</f>
        <v/>
      </c>
      <c r="O36" s="27" t="str">
        <f>IF(J36="","",INDEX(Düngemittel!$E:$E,MATCH(J36,Düngemittel!$B:$B,0)))</f>
        <v/>
      </c>
      <c r="P36" s="27" t="str">
        <f>IF(J36="","",INDEX(Düngemittel!$F:$F,MATCH(J36,Düngemittel!$B:$B,0)))</f>
        <v/>
      </c>
      <c r="Q36" s="143" t="str">
        <f t="shared" si="4"/>
        <v/>
      </c>
      <c r="R36" s="144" t="str">
        <f t="shared" si="5"/>
        <v/>
      </c>
    </row>
    <row r="37" spans="1:18" ht="15.75" x14ac:dyDescent="0.25">
      <c r="A37" s="95">
        <v>31</v>
      </c>
      <c r="B37" s="24" t="str">
        <f>IF(Flächenverzeichnis!A42="","",Flächenverzeichnis!A42)</f>
        <v/>
      </c>
      <c r="C37" s="25" t="str">
        <f>IF(Flächenverzeichnis!B42="","",Flächenverzeichnis!B42)</f>
        <v/>
      </c>
      <c r="D37" s="24" t="str">
        <f>IF(B37="","",IF(Flächenverzeichnis!F42="","Analysewert fehlt!",IF(AND(Flächenverzeichnis!F42&gt;=0,Flächenverzeichnis!F42&lt;=4),"A",IF(AND(Flächenverzeichnis!F42&gt;=5,Flächenverzeichnis!F42&lt;=7),"B",IF(AND(Flächenverzeichnis!F42&gt;=8,Flächenverzeichnis!F42&lt;=18),"C",IF(AND(Flächenverzeichnis!F42&gt;=19,Flächenverzeichnis!F42&lt;=27),"D",IF(Flächenverzeichnis!F42&gt;=28,"E","")))))))</f>
        <v/>
      </c>
      <c r="E37" s="55" t="str">
        <f>IF(B37="","",IF(Flächenverzeichnis!D42="","Angabe fehlt!",Flächenverzeichnis!D42))</f>
        <v/>
      </c>
      <c r="F37" s="29" t="str">
        <f>IF(B37="","",IF(D37="Analysewert fehlt!","Versorgungsstufe unbekannt!",IF(AND(Flächenverzeichnis!F42&gt;20,OR(D37="A",D37="B",D37="C")),10,IF(D37="A","30",IF(D37="B","20",IF(D37="C","10","0"))))))</f>
        <v/>
      </c>
      <c r="G37" s="29" t="str">
        <f t="shared" si="2"/>
        <v/>
      </c>
      <c r="H37" s="131" t="str">
        <f>IF(B37="","",IF(Flächenverzeichnis!F42="",30,IF('P-Bedarfsermittlung'!D37="A",30,IF('P-Bedarfsermittlung'!D37="B",20,10))))</f>
        <v/>
      </c>
      <c r="I37" s="31"/>
      <c r="J37" s="31"/>
      <c r="K37" s="27" t="str">
        <f>IF(J37="","",IF(INDEX(Düngemittel!$G:$G,MATCH(J37,Düngemittel!$B:$B,0))="","keine Angabe verfügbar!",INDEX(Düngemittel!$G:$G,MATCH(J37,Düngemittel!$B:$B,0))))</f>
        <v/>
      </c>
      <c r="L37" s="35" t="str">
        <f t="shared" si="0"/>
        <v/>
      </c>
      <c r="M37" s="25" t="str">
        <f t="shared" si="3"/>
        <v/>
      </c>
      <c r="N37" s="27" t="str">
        <f>IF(J37="","",INDEX(Düngemittel!$D:$D,MATCH(J37,Düngemittel!$B:$B,0)))</f>
        <v/>
      </c>
      <c r="O37" s="27" t="str">
        <f>IF(J37="","",INDEX(Düngemittel!$E:$E,MATCH(J37,Düngemittel!$B:$B,0)))</f>
        <v/>
      </c>
      <c r="P37" s="27" t="str">
        <f>IF(J37="","",INDEX(Düngemittel!$F:$F,MATCH(J37,Düngemittel!$B:$B,0)))</f>
        <v/>
      </c>
      <c r="Q37" s="143" t="str">
        <f t="shared" si="4"/>
        <v/>
      </c>
      <c r="R37" s="144" t="str">
        <f t="shared" si="5"/>
        <v/>
      </c>
    </row>
    <row r="38" spans="1:18" ht="15.75" x14ac:dyDescent="0.25">
      <c r="A38" s="95">
        <v>32</v>
      </c>
      <c r="B38" s="24" t="str">
        <f>IF(Flächenverzeichnis!A43="","",Flächenverzeichnis!A43)</f>
        <v/>
      </c>
      <c r="C38" s="25" t="str">
        <f>IF(Flächenverzeichnis!B43="","",Flächenverzeichnis!B43)</f>
        <v/>
      </c>
      <c r="D38" s="24" t="str">
        <f>IF(B38="","",IF(Flächenverzeichnis!F43="","Analysewert fehlt!",IF(AND(Flächenverzeichnis!F43&gt;=0,Flächenverzeichnis!F43&lt;=4),"A",IF(AND(Flächenverzeichnis!F43&gt;=5,Flächenverzeichnis!F43&lt;=7),"B",IF(AND(Flächenverzeichnis!F43&gt;=8,Flächenverzeichnis!F43&lt;=18),"C",IF(AND(Flächenverzeichnis!F43&gt;=19,Flächenverzeichnis!F43&lt;=27),"D",IF(Flächenverzeichnis!F43&gt;=28,"E","")))))))</f>
        <v/>
      </c>
      <c r="E38" s="55" t="str">
        <f>IF(B38="","",IF(Flächenverzeichnis!D43="","Angabe fehlt!",Flächenverzeichnis!D43))</f>
        <v/>
      </c>
      <c r="F38" s="29" t="str">
        <f>IF(B38="","",IF(D38="Analysewert fehlt!","Versorgungsstufe unbekannt!",IF(AND(Flächenverzeichnis!F43&gt;20,OR(D38="A",D38="B",D38="C")),10,IF(D38="A","30",IF(D38="B","20",IF(D38="C","10","0"))))))</f>
        <v/>
      </c>
      <c r="G38" s="29" t="str">
        <f t="shared" si="2"/>
        <v/>
      </c>
      <c r="H38" s="131" t="str">
        <f>IF(B38="","",IF(Flächenverzeichnis!F43="",30,IF('P-Bedarfsermittlung'!D38="A",30,IF('P-Bedarfsermittlung'!D38="B",20,10))))</f>
        <v/>
      </c>
      <c r="I38" s="31"/>
      <c r="J38" s="31"/>
      <c r="K38" s="27" t="str">
        <f>IF(J38="","",IF(INDEX(Düngemittel!$G:$G,MATCH(J38,Düngemittel!$B:$B,0))="","keine Angabe verfügbar!",INDEX(Düngemittel!$G:$G,MATCH(J38,Düngemittel!$B:$B,0))))</f>
        <v/>
      </c>
      <c r="L38" s="35" t="str">
        <f t="shared" si="0"/>
        <v/>
      </c>
      <c r="M38" s="25" t="str">
        <f t="shared" si="3"/>
        <v/>
      </c>
      <c r="N38" s="27" t="str">
        <f>IF(J38="","",INDEX(Düngemittel!$D:$D,MATCH(J38,Düngemittel!$B:$B,0)))</f>
        <v/>
      </c>
      <c r="O38" s="27" t="str">
        <f>IF(J38="","",INDEX(Düngemittel!$E:$E,MATCH(J38,Düngemittel!$B:$B,0)))</f>
        <v/>
      </c>
      <c r="P38" s="27" t="str">
        <f>IF(J38="","",INDEX(Düngemittel!$F:$F,MATCH(J38,Düngemittel!$B:$B,0)))</f>
        <v/>
      </c>
      <c r="Q38" s="143" t="str">
        <f t="shared" si="4"/>
        <v/>
      </c>
      <c r="R38" s="144" t="str">
        <f t="shared" si="5"/>
        <v/>
      </c>
    </row>
    <row r="39" spans="1:18" ht="15.75" x14ac:dyDescent="0.25">
      <c r="A39" s="95">
        <v>33</v>
      </c>
      <c r="B39" s="24" t="str">
        <f>IF(Flächenverzeichnis!A44="","",Flächenverzeichnis!A44)</f>
        <v/>
      </c>
      <c r="C39" s="25" t="str">
        <f>IF(Flächenverzeichnis!B44="","",Flächenverzeichnis!B44)</f>
        <v/>
      </c>
      <c r="D39" s="24" t="str">
        <f>IF(B39="","",IF(Flächenverzeichnis!F44="","Analysewert fehlt!",IF(AND(Flächenverzeichnis!F44&gt;=0,Flächenverzeichnis!F44&lt;=4),"A",IF(AND(Flächenverzeichnis!F44&gt;=5,Flächenverzeichnis!F44&lt;=7),"B",IF(AND(Flächenverzeichnis!F44&gt;=8,Flächenverzeichnis!F44&lt;=18),"C",IF(AND(Flächenverzeichnis!F44&gt;=19,Flächenverzeichnis!F44&lt;=27),"D",IF(Flächenverzeichnis!F44&gt;=28,"E","")))))))</f>
        <v/>
      </c>
      <c r="E39" s="55" t="str">
        <f>IF(B39="","",IF(Flächenverzeichnis!D44="","Angabe fehlt!",Flächenverzeichnis!D44))</f>
        <v/>
      </c>
      <c r="F39" s="29" t="str">
        <f>IF(B39="","",IF(D39="Analysewert fehlt!","Versorgungsstufe unbekannt!",IF(AND(Flächenverzeichnis!F44&gt;20,OR(D39="A",D39="B",D39="C")),10,IF(D39="A","30",IF(D39="B","20",IF(D39="C","10","0"))))))</f>
        <v/>
      </c>
      <c r="G39" s="29" t="str">
        <f t="shared" si="2"/>
        <v/>
      </c>
      <c r="H39" s="131" t="str">
        <f>IF(B39="","",IF(Flächenverzeichnis!F44="",30,IF('P-Bedarfsermittlung'!D39="A",30,IF('P-Bedarfsermittlung'!D39="B",20,10))))</f>
        <v/>
      </c>
      <c r="I39" s="31"/>
      <c r="J39" s="31"/>
      <c r="K39" s="27" t="str">
        <f>IF(J39="","",IF(INDEX(Düngemittel!$G:$G,MATCH(J39,Düngemittel!$B:$B,0))="","keine Angabe verfügbar!",INDEX(Düngemittel!$G:$G,MATCH(J39,Düngemittel!$B:$B,0))))</f>
        <v/>
      </c>
      <c r="L39" s="35" t="str">
        <f t="shared" ref="L39:L70" si="6">IF(C39="","",IF(J39="","",IF(I39="","Zielwert angeben!",IF(K39="keine Angabe verfügbar!","",((I39/K39)*C39)))))</f>
        <v/>
      </c>
      <c r="M39" s="25" t="str">
        <f t="shared" si="3"/>
        <v/>
      </c>
      <c r="N39" s="27" t="str">
        <f>IF(J39="","",INDEX(Düngemittel!$D:$D,MATCH(J39,Düngemittel!$B:$B,0)))</f>
        <v/>
      </c>
      <c r="O39" s="27" t="str">
        <f>IF(J39="","",INDEX(Düngemittel!$E:$E,MATCH(J39,Düngemittel!$B:$B,0)))</f>
        <v/>
      </c>
      <c r="P39" s="27" t="str">
        <f>IF(J39="","",INDEX(Düngemittel!$F:$F,MATCH(J39,Düngemittel!$B:$B,0)))</f>
        <v/>
      </c>
      <c r="Q39" s="143" t="str">
        <f t="shared" si="4"/>
        <v/>
      </c>
      <c r="R39" s="144" t="str">
        <f t="shared" si="5"/>
        <v/>
      </c>
    </row>
    <row r="40" spans="1:18" ht="15.75" x14ac:dyDescent="0.25">
      <c r="A40" s="95">
        <v>34</v>
      </c>
      <c r="B40" s="24" t="str">
        <f>IF(Flächenverzeichnis!A45="","",Flächenverzeichnis!A45)</f>
        <v/>
      </c>
      <c r="C40" s="25" t="str">
        <f>IF(Flächenverzeichnis!B45="","",Flächenverzeichnis!B45)</f>
        <v/>
      </c>
      <c r="D40" s="24" t="str">
        <f>IF(B40="","",IF(Flächenverzeichnis!F45="","Analysewert fehlt!",IF(AND(Flächenverzeichnis!F45&gt;=0,Flächenverzeichnis!F45&lt;=4),"A",IF(AND(Flächenverzeichnis!F45&gt;=5,Flächenverzeichnis!F45&lt;=7),"B",IF(AND(Flächenverzeichnis!F45&gt;=8,Flächenverzeichnis!F45&lt;=18),"C",IF(AND(Flächenverzeichnis!F45&gt;=19,Flächenverzeichnis!F45&lt;=27),"D",IF(Flächenverzeichnis!F45&gt;=28,"E","")))))))</f>
        <v/>
      </c>
      <c r="E40" s="55" t="str">
        <f>IF(B40="","",IF(Flächenverzeichnis!D45="","Angabe fehlt!",Flächenverzeichnis!D45))</f>
        <v/>
      </c>
      <c r="F40" s="29" t="str">
        <f>IF(B40="","",IF(D40="Analysewert fehlt!","Versorgungsstufe unbekannt!",IF(AND(Flächenverzeichnis!F45&gt;20,OR(D40="A",D40="B",D40="C")),10,IF(D40="A","30",IF(D40="B","20",IF(D40="C","10","0"))))))</f>
        <v/>
      </c>
      <c r="G40" s="29" t="str">
        <f t="shared" si="2"/>
        <v/>
      </c>
      <c r="H40" s="131" t="str">
        <f>IF(B40="","",IF(Flächenverzeichnis!F45="",30,IF('P-Bedarfsermittlung'!D40="A",30,IF('P-Bedarfsermittlung'!D40="B",20,10))))</f>
        <v/>
      </c>
      <c r="I40" s="31"/>
      <c r="J40" s="31"/>
      <c r="K40" s="27" t="str">
        <f>IF(J40="","",IF(INDEX(Düngemittel!$G:$G,MATCH(J40,Düngemittel!$B:$B,0))="","keine Angabe verfügbar!",INDEX(Düngemittel!$G:$G,MATCH(J40,Düngemittel!$B:$B,0))))</f>
        <v/>
      </c>
      <c r="L40" s="35" t="str">
        <f t="shared" si="6"/>
        <v/>
      </c>
      <c r="M40" s="25" t="str">
        <f t="shared" si="3"/>
        <v/>
      </c>
      <c r="N40" s="27" t="str">
        <f>IF(J40="","",INDEX(Düngemittel!$D:$D,MATCH(J40,Düngemittel!$B:$B,0)))</f>
        <v/>
      </c>
      <c r="O40" s="27" t="str">
        <f>IF(J40="","",INDEX(Düngemittel!$E:$E,MATCH(J40,Düngemittel!$B:$B,0)))</f>
        <v/>
      </c>
      <c r="P40" s="27" t="str">
        <f>IF(J40="","",INDEX(Düngemittel!$F:$F,MATCH(J40,Düngemittel!$B:$B,0)))</f>
        <v/>
      </c>
      <c r="Q40" s="143" t="str">
        <f t="shared" si="4"/>
        <v/>
      </c>
      <c r="R40" s="144" t="str">
        <f t="shared" si="5"/>
        <v/>
      </c>
    </row>
    <row r="41" spans="1:18" ht="15.75" x14ac:dyDescent="0.25">
      <c r="A41" s="95">
        <v>35</v>
      </c>
      <c r="B41" s="24" t="str">
        <f>IF(Flächenverzeichnis!A46="","",Flächenverzeichnis!A46)</f>
        <v/>
      </c>
      <c r="C41" s="25" t="str">
        <f>IF(Flächenverzeichnis!B46="","",Flächenverzeichnis!B46)</f>
        <v/>
      </c>
      <c r="D41" s="24" t="str">
        <f>IF(B41="","",IF(Flächenverzeichnis!F46="","Analysewert fehlt!",IF(AND(Flächenverzeichnis!F46&gt;=0,Flächenverzeichnis!F46&lt;=4),"A",IF(AND(Flächenverzeichnis!F46&gt;=5,Flächenverzeichnis!F46&lt;=7),"B",IF(AND(Flächenverzeichnis!F46&gt;=8,Flächenverzeichnis!F46&lt;=18),"C",IF(AND(Flächenverzeichnis!F46&gt;=19,Flächenverzeichnis!F46&lt;=27),"D",IF(Flächenverzeichnis!F46&gt;=28,"E","")))))))</f>
        <v/>
      </c>
      <c r="E41" s="55" t="str">
        <f>IF(B41="","",IF(Flächenverzeichnis!D46="","Angabe fehlt!",Flächenverzeichnis!D46))</f>
        <v/>
      </c>
      <c r="F41" s="29" t="str">
        <f>IF(B41="","",IF(D41="Analysewert fehlt!","Versorgungsstufe unbekannt!",IF(AND(Flächenverzeichnis!F46&gt;20,OR(D41="A",D41="B",D41="C")),10,IF(D41="A","30",IF(D41="B","20",IF(D41="C","10","0"))))))</f>
        <v/>
      </c>
      <c r="G41" s="29" t="str">
        <f t="shared" si="2"/>
        <v/>
      </c>
      <c r="H41" s="131" t="str">
        <f>IF(B41="","",IF(Flächenverzeichnis!F46="",30,IF('P-Bedarfsermittlung'!D41="A",30,IF('P-Bedarfsermittlung'!D41="B",20,10))))</f>
        <v/>
      </c>
      <c r="I41" s="31"/>
      <c r="J41" s="31"/>
      <c r="K41" s="27" t="str">
        <f>IF(J41="","",IF(INDEX(Düngemittel!$G:$G,MATCH(J41,Düngemittel!$B:$B,0))="","keine Angabe verfügbar!",INDEX(Düngemittel!$G:$G,MATCH(J41,Düngemittel!$B:$B,0))))</f>
        <v/>
      </c>
      <c r="L41" s="35" t="str">
        <f t="shared" si="6"/>
        <v/>
      </c>
      <c r="M41" s="25" t="str">
        <f t="shared" si="3"/>
        <v/>
      </c>
      <c r="N41" s="27" t="str">
        <f>IF(J41="","",INDEX(Düngemittel!$D:$D,MATCH(J41,Düngemittel!$B:$B,0)))</f>
        <v/>
      </c>
      <c r="O41" s="27" t="str">
        <f>IF(J41="","",INDEX(Düngemittel!$E:$E,MATCH(J41,Düngemittel!$B:$B,0)))</f>
        <v/>
      </c>
      <c r="P41" s="27" t="str">
        <f>IF(J41="","",INDEX(Düngemittel!$F:$F,MATCH(J41,Düngemittel!$B:$B,0)))</f>
        <v/>
      </c>
      <c r="Q41" s="143" t="str">
        <f t="shared" si="4"/>
        <v/>
      </c>
      <c r="R41" s="144" t="str">
        <f t="shared" si="5"/>
        <v/>
      </c>
    </row>
    <row r="42" spans="1:18" ht="15.75" x14ac:dyDescent="0.25">
      <c r="A42" s="95">
        <v>36</v>
      </c>
      <c r="B42" s="24" t="str">
        <f>IF(Flächenverzeichnis!A47="","",Flächenverzeichnis!A47)</f>
        <v/>
      </c>
      <c r="C42" s="25" t="str">
        <f>IF(Flächenverzeichnis!B47="","",Flächenverzeichnis!B47)</f>
        <v/>
      </c>
      <c r="D42" s="24" t="str">
        <f>IF(B42="","",IF(Flächenverzeichnis!F47="","Analysewert fehlt!",IF(AND(Flächenverzeichnis!F47&gt;=0,Flächenverzeichnis!F47&lt;=4),"A",IF(AND(Flächenverzeichnis!F47&gt;=5,Flächenverzeichnis!F47&lt;=7),"B",IF(AND(Flächenverzeichnis!F47&gt;=8,Flächenverzeichnis!F47&lt;=18),"C",IF(AND(Flächenverzeichnis!F47&gt;=19,Flächenverzeichnis!F47&lt;=27),"D",IF(Flächenverzeichnis!F47&gt;=28,"E","")))))))</f>
        <v/>
      </c>
      <c r="E42" s="55" t="str">
        <f>IF(B42="","",IF(Flächenverzeichnis!D47="","Angabe fehlt!",Flächenverzeichnis!D47))</f>
        <v/>
      </c>
      <c r="F42" s="29" t="str">
        <f>IF(B42="","",IF(D42="Analysewert fehlt!","Versorgungsstufe unbekannt!",IF(AND(Flächenverzeichnis!F47&gt;20,OR(D42="A",D42="B",D42="C")),10,IF(D42="A","30",IF(D42="B","20",IF(D42="C","10","0"))))))</f>
        <v/>
      </c>
      <c r="G42" s="29" t="str">
        <f t="shared" si="2"/>
        <v/>
      </c>
      <c r="H42" s="131" t="str">
        <f>IF(B42="","",IF(Flächenverzeichnis!F47="",30,IF('P-Bedarfsermittlung'!D42="A",30,IF('P-Bedarfsermittlung'!D42="B",20,10))))</f>
        <v/>
      </c>
      <c r="I42" s="31"/>
      <c r="J42" s="31"/>
      <c r="K42" s="27" t="str">
        <f>IF(J42="","",IF(INDEX(Düngemittel!$G:$G,MATCH(J42,Düngemittel!$B:$B,0))="","keine Angabe verfügbar!",INDEX(Düngemittel!$G:$G,MATCH(J42,Düngemittel!$B:$B,0))))</f>
        <v/>
      </c>
      <c r="L42" s="35" t="str">
        <f t="shared" si="6"/>
        <v/>
      </c>
      <c r="M42" s="25" t="str">
        <f t="shared" si="3"/>
        <v/>
      </c>
      <c r="N42" s="27" t="str">
        <f>IF(J42="","",INDEX(Düngemittel!$D:$D,MATCH(J42,Düngemittel!$B:$B,0)))</f>
        <v/>
      </c>
      <c r="O42" s="27" t="str">
        <f>IF(J42="","",INDEX(Düngemittel!$E:$E,MATCH(J42,Düngemittel!$B:$B,0)))</f>
        <v/>
      </c>
      <c r="P42" s="27" t="str">
        <f>IF(J42="","",INDEX(Düngemittel!$F:$F,MATCH(J42,Düngemittel!$B:$B,0)))</f>
        <v/>
      </c>
      <c r="Q42" s="143" t="str">
        <f t="shared" si="4"/>
        <v/>
      </c>
      <c r="R42" s="144" t="str">
        <f t="shared" si="5"/>
        <v/>
      </c>
    </row>
    <row r="43" spans="1:18" ht="15.75" x14ac:dyDescent="0.25">
      <c r="A43" s="95">
        <v>37</v>
      </c>
      <c r="B43" s="24" t="str">
        <f>IF(Flächenverzeichnis!A48="","",Flächenverzeichnis!A48)</f>
        <v/>
      </c>
      <c r="C43" s="25" t="str">
        <f>IF(Flächenverzeichnis!B48="","",Flächenverzeichnis!B48)</f>
        <v/>
      </c>
      <c r="D43" s="24" t="str">
        <f>IF(B43="","",IF(Flächenverzeichnis!F48="","Analysewert fehlt!",IF(AND(Flächenverzeichnis!F48&gt;=0,Flächenverzeichnis!F48&lt;=4),"A",IF(AND(Flächenverzeichnis!F48&gt;=5,Flächenverzeichnis!F48&lt;=7),"B",IF(AND(Flächenverzeichnis!F48&gt;=8,Flächenverzeichnis!F48&lt;=18),"C",IF(AND(Flächenverzeichnis!F48&gt;=19,Flächenverzeichnis!F48&lt;=27),"D",IF(Flächenverzeichnis!F48&gt;=28,"E","")))))))</f>
        <v/>
      </c>
      <c r="E43" s="55" t="str">
        <f>IF(B43="","",IF(Flächenverzeichnis!D48="","Angabe fehlt!",Flächenverzeichnis!D48))</f>
        <v/>
      </c>
      <c r="F43" s="29" t="str">
        <f>IF(B43="","",IF(D43="Analysewert fehlt!","Versorgungsstufe unbekannt!",IF(AND(Flächenverzeichnis!F48&gt;20,OR(D43="A",D43="B",D43="C")),10,IF(D43="A","30",IF(D43="B","20",IF(D43="C","10","0"))))))</f>
        <v/>
      </c>
      <c r="G43" s="29" t="str">
        <f t="shared" si="2"/>
        <v/>
      </c>
      <c r="H43" s="131" t="str">
        <f>IF(B43="","",IF(Flächenverzeichnis!F48="",30,IF('P-Bedarfsermittlung'!D43="A",30,IF('P-Bedarfsermittlung'!D43="B",20,10))))</f>
        <v/>
      </c>
      <c r="I43" s="31"/>
      <c r="J43" s="31"/>
      <c r="K43" s="27" t="str">
        <f>IF(J43="","",IF(INDEX(Düngemittel!$G:$G,MATCH(J43,Düngemittel!$B:$B,0))="","keine Angabe verfügbar!",INDEX(Düngemittel!$G:$G,MATCH(J43,Düngemittel!$B:$B,0))))</f>
        <v/>
      </c>
      <c r="L43" s="35" t="str">
        <f t="shared" si="6"/>
        <v/>
      </c>
      <c r="M43" s="25" t="str">
        <f t="shared" si="3"/>
        <v/>
      </c>
      <c r="N43" s="27" t="str">
        <f>IF(J43="","",INDEX(Düngemittel!$D:$D,MATCH(J43,Düngemittel!$B:$B,0)))</f>
        <v/>
      </c>
      <c r="O43" s="27" t="str">
        <f>IF(J43="","",INDEX(Düngemittel!$E:$E,MATCH(J43,Düngemittel!$B:$B,0)))</f>
        <v/>
      </c>
      <c r="P43" s="27" t="str">
        <f>IF(J43="","",INDEX(Düngemittel!$F:$F,MATCH(J43,Düngemittel!$B:$B,0)))</f>
        <v/>
      </c>
      <c r="Q43" s="143" t="str">
        <f t="shared" si="4"/>
        <v/>
      </c>
      <c r="R43" s="144" t="str">
        <f t="shared" si="5"/>
        <v/>
      </c>
    </row>
    <row r="44" spans="1:18" ht="15.75" x14ac:dyDescent="0.25">
      <c r="A44" s="95">
        <v>38</v>
      </c>
      <c r="B44" s="24" t="str">
        <f>IF(Flächenverzeichnis!A49="","",Flächenverzeichnis!A49)</f>
        <v/>
      </c>
      <c r="C44" s="25" t="str">
        <f>IF(Flächenverzeichnis!B49="","",Flächenverzeichnis!B49)</f>
        <v/>
      </c>
      <c r="D44" s="24" t="str">
        <f>IF(B44="","",IF(Flächenverzeichnis!F49="","Analysewert fehlt!",IF(AND(Flächenverzeichnis!F49&gt;=0,Flächenverzeichnis!F49&lt;=4),"A",IF(AND(Flächenverzeichnis!F49&gt;=5,Flächenverzeichnis!F49&lt;=7),"B",IF(AND(Flächenverzeichnis!F49&gt;=8,Flächenverzeichnis!F49&lt;=18),"C",IF(AND(Flächenverzeichnis!F49&gt;=19,Flächenverzeichnis!F49&lt;=27),"D",IF(Flächenverzeichnis!F49&gt;=28,"E","")))))))</f>
        <v/>
      </c>
      <c r="E44" s="55" t="str">
        <f>IF(B44="","",IF(Flächenverzeichnis!D49="","Angabe fehlt!",Flächenverzeichnis!D49))</f>
        <v/>
      </c>
      <c r="F44" s="29" t="str">
        <f>IF(B44="","",IF(D44="Analysewert fehlt!","Versorgungsstufe unbekannt!",IF(AND(Flächenverzeichnis!F49&gt;20,OR(D44="A",D44="B",D44="C")),10,IF(D44="A","30",IF(D44="B","20",IF(D44="C","10","0"))))))</f>
        <v/>
      </c>
      <c r="G44" s="29" t="str">
        <f t="shared" si="2"/>
        <v/>
      </c>
      <c r="H44" s="131" t="str">
        <f>IF(B44="","",IF(Flächenverzeichnis!F49="",30,IF('P-Bedarfsermittlung'!D44="A",30,IF('P-Bedarfsermittlung'!D44="B",20,10))))</f>
        <v/>
      </c>
      <c r="I44" s="31"/>
      <c r="J44" s="31"/>
      <c r="K44" s="27" t="str">
        <f>IF(J44="","",IF(INDEX(Düngemittel!$G:$G,MATCH(J44,Düngemittel!$B:$B,0))="","keine Angabe verfügbar!",INDEX(Düngemittel!$G:$G,MATCH(J44,Düngemittel!$B:$B,0))))</f>
        <v/>
      </c>
      <c r="L44" s="35" t="str">
        <f t="shared" si="6"/>
        <v/>
      </c>
      <c r="M44" s="25" t="str">
        <f t="shared" si="3"/>
        <v/>
      </c>
      <c r="N44" s="27" t="str">
        <f>IF(J44="","",INDEX(Düngemittel!$D:$D,MATCH(J44,Düngemittel!$B:$B,0)))</f>
        <v/>
      </c>
      <c r="O44" s="27" t="str">
        <f>IF(J44="","",INDEX(Düngemittel!$E:$E,MATCH(J44,Düngemittel!$B:$B,0)))</f>
        <v/>
      </c>
      <c r="P44" s="27" t="str">
        <f>IF(J44="","",INDEX(Düngemittel!$F:$F,MATCH(J44,Düngemittel!$B:$B,0)))</f>
        <v/>
      </c>
      <c r="Q44" s="143" t="str">
        <f t="shared" si="4"/>
        <v/>
      </c>
      <c r="R44" s="144" t="str">
        <f t="shared" si="5"/>
        <v/>
      </c>
    </row>
    <row r="45" spans="1:18" ht="15.75" x14ac:dyDescent="0.25">
      <c r="A45" s="95">
        <v>39</v>
      </c>
      <c r="B45" s="24" t="str">
        <f>IF(Flächenverzeichnis!A50="","",Flächenverzeichnis!A50)</f>
        <v/>
      </c>
      <c r="C45" s="25" t="str">
        <f>IF(Flächenverzeichnis!B50="","",Flächenverzeichnis!B50)</f>
        <v/>
      </c>
      <c r="D45" s="24" t="str">
        <f>IF(B45="","",IF(Flächenverzeichnis!F50="","Analysewert fehlt!",IF(AND(Flächenverzeichnis!F50&gt;=0,Flächenverzeichnis!F50&lt;=4),"A",IF(AND(Flächenverzeichnis!F50&gt;=5,Flächenverzeichnis!F50&lt;=7),"B",IF(AND(Flächenverzeichnis!F50&gt;=8,Flächenverzeichnis!F50&lt;=18),"C",IF(AND(Flächenverzeichnis!F50&gt;=19,Flächenverzeichnis!F50&lt;=27),"D",IF(Flächenverzeichnis!F50&gt;=28,"E","")))))))</f>
        <v/>
      </c>
      <c r="E45" s="55" t="str">
        <f>IF(B45="","",IF(Flächenverzeichnis!D50="","Angabe fehlt!",Flächenverzeichnis!D50))</f>
        <v/>
      </c>
      <c r="F45" s="29" t="str">
        <f>IF(B45="","",IF(D45="Analysewert fehlt!","Versorgungsstufe unbekannt!",IF(AND(Flächenverzeichnis!F50&gt;20,OR(D45="A",D45="B",D45="C")),10,IF(D45="A","30",IF(D45="B","20",IF(D45="C","10","0"))))))</f>
        <v/>
      </c>
      <c r="G45" s="29" t="str">
        <f t="shared" si="2"/>
        <v/>
      </c>
      <c r="H45" s="131" t="str">
        <f>IF(B45="","",IF(Flächenverzeichnis!F50="",30,IF('P-Bedarfsermittlung'!D45="A",30,IF('P-Bedarfsermittlung'!D45="B",20,10))))</f>
        <v/>
      </c>
      <c r="I45" s="31"/>
      <c r="J45" s="31"/>
      <c r="K45" s="27" t="str">
        <f>IF(J45="","",IF(INDEX(Düngemittel!$G:$G,MATCH(J45,Düngemittel!$B:$B,0))="","keine Angabe verfügbar!",INDEX(Düngemittel!$G:$G,MATCH(J45,Düngemittel!$B:$B,0))))</f>
        <v/>
      </c>
      <c r="L45" s="35" t="str">
        <f t="shared" si="6"/>
        <v/>
      </c>
      <c r="M45" s="25" t="str">
        <f t="shared" si="3"/>
        <v/>
      </c>
      <c r="N45" s="27" t="str">
        <f>IF(J45="","",INDEX(Düngemittel!$D:$D,MATCH(J45,Düngemittel!$B:$B,0)))</f>
        <v/>
      </c>
      <c r="O45" s="27" t="str">
        <f>IF(J45="","",INDEX(Düngemittel!$E:$E,MATCH(J45,Düngemittel!$B:$B,0)))</f>
        <v/>
      </c>
      <c r="P45" s="27" t="str">
        <f>IF(J45="","",INDEX(Düngemittel!$F:$F,MATCH(J45,Düngemittel!$B:$B,0)))</f>
        <v/>
      </c>
      <c r="Q45" s="143" t="str">
        <f t="shared" si="4"/>
        <v/>
      </c>
      <c r="R45" s="144" t="str">
        <f t="shared" si="5"/>
        <v/>
      </c>
    </row>
    <row r="46" spans="1:18" ht="15.75" x14ac:dyDescent="0.25">
      <c r="A46" s="95">
        <v>40</v>
      </c>
      <c r="B46" s="24" t="str">
        <f>IF(Flächenverzeichnis!A51="","",Flächenverzeichnis!A51)</f>
        <v/>
      </c>
      <c r="C46" s="25" t="str">
        <f>IF(Flächenverzeichnis!B51="","",Flächenverzeichnis!B51)</f>
        <v/>
      </c>
      <c r="D46" s="24" t="str">
        <f>IF(B46="","",IF(Flächenverzeichnis!F51="","Analysewert fehlt!",IF(AND(Flächenverzeichnis!F51&gt;=0,Flächenverzeichnis!F51&lt;=4),"A",IF(AND(Flächenverzeichnis!F51&gt;=5,Flächenverzeichnis!F51&lt;=7),"B",IF(AND(Flächenverzeichnis!F51&gt;=8,Flächenverzeichnis!F51&lt;=18),"C",IF(AND(Flächenverzeichnis!F51&gt;=19,Flächenverzeichnis!F51&lt;=27),"D",IF(Flächenverzeichnis!F51&gt;=28,"E","")))))))</f>
        <v/>
      </c>
      <c r="E46" s="55" t="str">
        <f>IF(B46="","",IF(Flächenverzeichnis!D51="","Angabe fehlt!",Flächenverzeichnis!D51))</f>
        <v/>
      </c>
      <c r="F46" s="29" t="str">
        <f>IF(B46="","",IF(D46="Analysewert fehlt!","Versorgungsstufe unbekannt!",IF(AND(Flächenverzeichnis!F51&gt;20,OR(D46="A",D46="B",D46="C")),10,IF(D46="A","30",IF(D46="B","20",IF(D46="C","10","0"))))))</f>
        <v/>
      </c>
      <c r="G46" s="29" t="str">
        <f t="shared" si="2"/>
        <v/>
      </c>
      <c r="H46" s="131" t="str">
        <f>IF(B46="","",IF(Flächenverzeichnis!F51="",30,IF('P-Bedarfsermittlung'!D46="A",30,IF('P-Bedarfsermittlung'!D46="B",20,10))))</f>
        <v/>
      </c>
      <c r="I46" s="31"/>
      <c r="J46" s="31"/>
      <c r="K46" s="27" t="str">
        <f>IF(J46="","",IF(INDEX(Düngemittel!$G:$G,MATCH(J46,Düngemittel!$B:$B,0))="","keine Angabe verfügbar!",INDEX(Düngemittel!$G:$G,MATCH(J46,Düngemittel!$B:$B,0))))</f>
        <v/>
      </c>
      <c r="L46" s="35" t="str">
        <f t="shared" si="6"/>
        <v/>
      </c>
      <c r="M46" s="25" t="str">
        <f t="shared" si="3"/>
        <v/>
      </c>
      <c r="N46" s="27" t="str">
        <f>IF(J46="","",INDEX(Düngemittel!$D:$D,MATCH(J46,Düngemittel!$B:$B,0)))</f>
        <v/>
      </c>
      <c r="O46" s="27" t="str">
        <f>IF(J46="","",INDEX(Düngemittel!$E:$E,MATCH(J46,Düngemittel!$B:$B,0)))</f>
        <v/>
      </c>
      <c r="P46" s="27" t="str">
        <f>IF(J46="","",INDEX(Düngemittel!$F:$F,MATCH(J46,Düngemittel!$B:$B,0)))</f>
        <v/>
      </c>
      <c r="Q46" s="143" t="str">
        <f t="shared" si="4"/>
        <v/>
      </c>
      <c r="R46" s="144" t="str">
        <f t="shared" si="5"/>
        <v/>
      </c>
    </row>
    <row r="47" spans="1:18" ht="15.75" x14ac:dyDescent="0.25">
      <c r="A47" s="95">
        <v>41</v>
      </c>
      <c r="B47" s="24" t="str">
        <f>IF(Flächenverzeichnis!A52="","",Flächenverzeichnis!A52)</f>
        <v/>
      </c>
      <c r="C47" s="25" t="str">
        <f>IF(Flächenverzeichnis!B52="","",Flächenverzeichnis!B52)</f>
        <v/>
      </c>
      <c r="D47" s="24" t="str">
        <f>IF(B47="","",IF(Flächenverzeichnis!F52="","Analysewert fehlt!",IF(AND(Flächenverzeichnis!F52&gt;=0,Flächenverzeichnis!F52&lt;=4),"A",IF(AND(Flächenverzeichnis!F52&gt;=5,Flächenverzeichnis!F52&lt;=7),"B",IF(AND(Flächenverzeichnis!F52&gt;=8,Flächenverzeichnis!F52&lt;=18),"C",IF(AND(Flächenverzeichnis!F52&gt;=19,Flächenverzeichnis!F52&lt;=27),"D",IF(Flächenverzeichnis!F52&gt;=28,"E","")))))))</f>
        <v/>
      </c>
      <c r="E47" s="55" t="str">
        <f>IF(B47="","",IF(Flächenverzeichnis!D52="","Angabe fehlt!",Flächenverzeichnis!D52))</f>
        <v/>
      </c>
      <c r="F47" s="29" t="str">
        <f>IF(B47="","",IF(D47="Analysewert fehlt!","Versorgungsstufe unbekannt!",IF(AND(Flächenverzeichnis!F52&gt;20,OR(D47="A",D47="B",D47="C")),10,IF(D47="A","30",IF(D47="B","20",IF(D47="C","10","0"))))))</f>
        <v/>
      </c>
      <c r="G47" s="29" t="str">
        <f t="shared" si="2"/>
        <v/>
      </c>
      <c r="H47" s="131" t="str">
        <f>IF(B47="","",IF(Flächenverzeichnis!F52="",30,IF('P-Bedarfsermittlung'!D47="A",30,IF('P-Bedarfsermittlung'!D47="B",20,10))))</f>
        <v/>
      </c>
      <c r="I47" s="31"/>
      <c r="J47" s="31"/>
      <c r="K47" s="27" t="str">
        <f>IF(J47="","",IF(INDEX(Düngemittel!$G:$G,MATCH(J47,Düngemittel!$B:$B,0))="","keine Angabe verfügbar!",INDEX(Düngemittel!$G:$G,MATCH(J47,Düngemittel!$B:$B,0))))</f>
        <v/>
      </c>
      <c r="L47" s="35" t="str">
        <f t="shared" si="6"/>
        <v/>
      </c>
      <c r="M47" s="25" t="str">
        <f t="shared" si="3"/>
        <v/>
      </c>
      <c r="N47" s="27" t="str">
        <f>IF(J47="","",INDEX(Düngemittel!$D:$D,MATCH(J47,Düngemittel!$B:$B,0)))</f>
        <v/>
      </c>
      <c r="O47" s="27" t="str">
        <f>IF(J47="","",INDEX(Düngemittel!$E:$E,MATCH(J47,Düngemittel!$B:$B,0)))</f>
        <v/>
      </c>
      <c r="P47" s="27" t="str">
        <f>IF(J47="","",INDEX(Düngemittel!$F:$F,MATCH(J47,Düngemittel!$B:$B,0)))</f>
        <v/>
      </c>
      <c r="Q47" s="143" t="str">
        <f t="shared" si="4"/>
        <v/>
      </c>
      <c r="R47" s="144" t="str">
        <f t="shared" si="5"/>
        <v/>
      </c>
    </row>
    <row r="48" spans="1:18" ht="15.75" x14ac:dyDescent="0.25">
      <c r="A48" s="95">
        <v>42</v>
      </c>
      <c r="B48" s="24" t="str">
        <f>IF(Flächenverzeichnis!A53="","",Flächenverzeichnis!A53)</f>
        <v/>
      </c>
      <c r="C48" s="25" t="str">
        <f>IF(Flächenverzeichnis!B53="","",Flächenverzeichnis!B53)</f>
        <v/>
      </c>
      <c r="D48" s="24" t="str">
        <f>IF(B48="","",IF(Flächenverzeichnis!F53="","Analysewert fehlt!",IF(AND(Flächenverzeichnis!F53&gt;=0,Flächenverzeichnis!F53&lt;=4),"A",IF(AND(Flächenverzeichnis!F53&gt;=5,Flächenverzeichnis!F53&lt;=7),"B",IF(AND(Flächenverzeichnis!F53&gt;=8,Flächenverzeichnis!F53&lt;=18),"C",IF(AND(Flächenverzeichnis!F53&gt;=19,Flächenverzeichnis!F53&lt;=27),"D",IF(Flächenverzeichnis!F53&gt;=28,"E","")))))))</f>
        <v/>
      </c>
      <c r="E48" s="55" t="str">
        <f>IF(B48="","",IF(Flächenverzeichnis!D53="","Angabe fehlt!",Flächenverzeichnis!D53))</f>
        <v/>
      </c>
      <c r="F48" s="29" t="str">
        <f>IF(B48="","",IF(D48="Analysewert fehlt!","Versorgungsstufe unbekannt!",IF(AND(Flächenverzeichnis!F53&gt;20,OR(D48="A",D48="B",D48="C")),10,IF(D48="A","30",IF(D48="B","20",IF(D48="C","10","0"))))))</f>
        <v/>
      </c>
      <c r="G48" s="29" t="str">
        <f t="shared" si="2"/>
        <v/>
      </c>
      <c r="H48" s="131" t="str">
        <f>IF(B48="","",IF(Flächenverzeichnis!F53="",30,IF('P-Bedarfsermittlung'!D48="A",30,IF('P-Bedarfsermittlung'!D48="B",20,10))))</f>
        <v/>
      </c>
      <c r="I48" s="31"/>
      <c r="J48" s="31"/>
      <c r="K48" s="27" t="str">
        <f>IF(J48="","",IF(INDEX(Düngemittel!$G:$G,MATCH(J48,Düngemittel!$B:$B,0))="","keine Angabe verfügbar!",INDEX(Düngemittel!$G:$G,MATCH(J48,Düngemittel!$B:$B,0))))</f>
        <v/>
      </c>
      <c r="L48" s="35" t="str">
        <f t="shared" si="6"/>
        <v/>
      </c>
      <c r="M48" s="25" t="str">
        <f t="shared" si="3"/>
        <v/>
      </c>
      <c r="N48" s="27" t="str">
        <f>IF(J48="","",INDEX(Düngemittel!$D:$D,MATCH(J48,Düngemittel!$B:$B,0)))</f>
        <v/>
      </c>
      <c r="O48" s="27" t="str">
        <f>IF(J48="","",INDEX(Düngemittel!$E:$E,MATCH(J48,Düngemittel!$B:$B,0)))</f>
        <v/>
      </c>
      <c r="P48" s="27" t="str">
        <f>IF(J48="","",INDEX(Düngemittel!$F:$F,MATCH(J48,Düngemittel!$B:$B,0)))</f>
        <v/>
      </c>
      <c r="Q48" s="143" t="str">
        <f t="shared" si="4"/>
        <v/>
      </c>
      <c r="R48" s="144" t="str">
        <f t="shared" si="5"/>
        <v/>
      </c>
    </row>
    <row r="49" spans="1:18" ht="15.75" x14ac:dyDescent="0.25">
      <c r="A49" s="95">
        <v>43</v>
      </c>
      <c r="B49" s="24" t="str">
        <f>IF(Flächenverzeichnis!A54="","",Flächenverzeichnis!A54)</f>
        <v/>
      </c>
      <c r="C49" s="25" t="str">
        <f>IF(Flächenverzeichnis!B54="","",Flächenverzeichnis!B54)</f>
        <v/>
      </c>
      <c r="D49" s="24" t="str">
        <f>IF(B49="","",IF(Flächenverzeichnis!F54="","Analysewert fehlt!",IF(AND(Flächenverzeichnis!F54&gt;=0,Flächenverzeichnis!F54&lt;=4),"A",IF(AND(Flächenverzeichnis!F54&gt;=5,Flächenverzeichnis!F54&lt;=7),"B",IF(AND(Flächenverzeichnis!F54&gt;=8,Flächenverzeichnis!F54&lt;=18),"C",IF(AND(Flächenverzeichnis!F54&gt;=19,Flächenverzeichnis!F54&lt;=27),"D",IF(Flächenverzeichnis!F54&gt;=28,"E","")))))))</f>
        <v/>
      </c>
      <c r="E49" s="55" t="str">
        <f>IF(B49="","",IF(Flächenverzeichnis!D54="","Angabe fehlt!",Flächenverzeichnis!D54))</f>
        <v/>
      </c>
      <c r="F49" s="29" t="str">
        <f>IF(B49="","",IF(D49="Analysewert fehlt!","Versorgungsstufe unbekannt!",IF(AND(Flächenverzeichnis!F54&gt;20,OR(D49="A",D49="B",D49="C")),10,IF(D49="A","30",IF(D49="B","20",IF(D49="C","10","0"))))))</f>
        <v/>
      </c>
      <c r="G49" s="29" t="str">
        <f t="shared" si="2"/>
        <v/>
      </c>
      <c r="H49" s="131" t="str">
        <f>IF(B49="","",IF(Flächenverzeichnis!F54="",30,IF('P-Bedarfsermittlung'!D49="A",30,IF('P-Bedarfsermittlung'!D49="B",20,10))))</f>
        <v/>
      </c>
      <c r="I49" s="31"/>
      <c r="J49" s="31"/>
      <c r="K49" s="27" t="str">
        <f>IF(J49="","",IF(INDEX(Düngemittel!$G:$G,MATCH(J49,Düngemittel!$B:$B,0))="","keine Angabe verfügbar!",INDEX(Düngemittel!$G:$G,MATCH(J49,Düngemittel!$B:$B,0))))</f>
        <v/>
      </c>
      <c r="L49" s="35" t="str">
        <f t="shared" si="6"/>
        <v/>
      </c>
      <c r="M49" s="25" t="str">
        <f t="shared" si="3"/>
        <v/>
      </c>
      <c r="N49" s="27" t="str">
        <f>IF(J49="","",INDEX(Düngemittel!$D:$D,MATCH(J49,Düngemittel!$B:$B,0)))</f>
        <v/>
      </c>
      <c r="O49" s="27" t="str">
        <f>IF(J49="","",INDEX(Düngemittel!$E:$E,MATCH(J49,Düngemittel!$B:$B,0)))</f>
        <v/>
      </c>
      <c r="P49" s="27" t="str">
        <f>IF(J49="","",INDEX(Düngemittel!$F:$F,MATCH(J49,Düngemittel!$B:$B,0)))</f>
        <v/>
      </c>
      <c r="Q49" s="143" t="str">
        <f t="shared" si="4"/>
        <v/>
      </c>
      <c r="R49" s="144" t="str">
        <f t="shared" si="5"/>
        <v/>
      </c>
    </row>
    <row r="50" spans="1:18" ht="15.75" x14ac:dyDescent="0.25">
      <c r="A50" s="95">
        <v>44</v>
      </c>
      <c r="B50" s="24" t="str">
        <f>IF(Flächenverzeichnis!A55="","",Flächenverzeichnis!A55)</f>
        <v/>
      </c>
      <c r="C50" s="25" t="str">
        <f>IF(Flächenverzeichnis!B55="","",Flächenverzeichnis!B55)</f>
        <v/>
      </c>
      <c r="D50" s="24" t="str">
        <f>IF(B50="","",IF(Flächenverzeichnis!F55="","Analysewert fehlt!",IF(AND(Flächenverzeichnis!F55&gt;=0,Flächenverzeichnis!F55&lt;=4),"A",IF(AND(Flächenverzeichnis!F55&gt;=5,Flächenverzeichnis!F55&lt;=7),"B",IF(AND(Flächenverzeichnis!F55&gt;=8,Flächenverzeichnis!F55&lt;=18),"C",IF(AND(Flächenverzeichnis!F55&gt;=19,Flächenverzeichnis!F55&lt;=27),"D",IF(Flächenverzeichnis!F55&gt;=28,"E","")))))))</f>
        <v/>
      </c>
      <c r="E50" s="55" t="str">
        <f>IF(B50="","",IF(Flächenverzeichnis!D55="","Angabe fehlt!",Flächenverzeichnis!D55))</f>
        <v/>
      </c>
      <c r="F50" s="29" t="str">
        <f>IF(B50="","",IF(D50="Analysewert fehlt!","Versorgungsstufe unbekannt!",IF(AND(Flächenverzeichnis!F55&gt;20,OR(D50="A",D50="B",D50="C")),10,IF(D50="A","30",IF(D50="B","20",IF(D50="C","10","0"))))))</f>
        <v/>
      </c>
      <c r="G50" s="29" t="str">
        <f t="shared" si="2"/>
        <v/>
      </c>
      <c r="H50" s="131" t="str">
        <f>IF(B50="","",IF(Flächenverzeichnis!F55="",30,IF('P-Bedarfsermittlung'!D50="A",30,IF('P-Bedarfsermittlung'!D50="B",20,10))))</f>
        <v/>
      </c>
      <c r="I50" s="31"/>
      <c r="J50" s="31"/>
      <c r="K50" s="27" t="str">
        <f>IF(J50="","",IF(INDEX(Düngemittel!$G:$G,MATCH(J50,Düngemittel!$B:$B,0))="","keine Angabe verfügbar!",INDEX(Düngemittel!$G:$G,MATCH(J50,Düngemittel!$B:$B,0))))</f>
        <v/>
      </c>
      <c r="L50" s="35" t="str">
        <f t="shared" si="6"/>
        <v/>
      </c>
      <c r="M50" s="25" t="str">
        <f t="shared" si="3"/>
        <v/>
      </c>
      <c r="N50" s="27" t="str">
        <f>IF(J50="","",INDEX(Düngemittel!$D:$D,MATCH(J50,Düngemittel!$B:$B,0)))</f>
        <v/>
      </c>
      <c r="O50" s="27" t="str">
        <f>IF(J50="","",INDEX(Düngemittel!$E:$E,MATCH(J50,Düngemittel!$B:$B,0)))</f>
        <v/>
      </c>
      <c r="P50" s="27" t="str">
        <f>IF(J50="","",INDEX(Düngemittel!$F:$F,MATCH(J50,Düngemittel!$B:$B,0)))</f>
        <v/>
      </c>
      <c r="Q50" s="143" t="str">
        <f t="shared" si="4"/>
        <v/>
      </c>
      <c r="R50" s="144" t="str">
        <f t="shared" si="5"/>
        <v/>
      </c>
    </row>
    <row r="51" spans="1:18" ht="15.75" x14ac:dyDescent="0.25">
      <c r="A51" s="95">
        <v>45</v>
      </c>
      <c r="B51" s="24" t="str">
        <f>IF(Flächenverzeichnis!A56="","",Flächenverzeichnis!A56)</f>
        <v/>
      </c>
      <c r="C51" s="25" t="str">
        <f>IF(Flächenverzeichnis!B56="","",Flächenverzeichnis!B56)</f>
        <v/>
      </c>
      <c r="D51" s="24" t="str">
        <f>IF(B51="","",IF(Flächenverzeichnis!F56="","Analysewert fehlt!",IF(AND(Flächenverzeichnis!F56&gt;=0,Flächenverzeichnis!F56&lt;=4),"A",IF(AND(Flächenverzeichnis!F56&gt;=5,Flächenverzeichnis!F56&lt;=7),"B",IF(AND(Flächenverzeichnis!F56&gt;=8,Flächenverzeichnis!F56&lt;=18),"C",IF(AND(Flächenverzeichnis!F56&gt;=19,Flächenverzeichnis!F56&lt;=27),"D",IF(Flächenverzeichnis!F56&gt;=28,"E","")))))))</f>
        <v/>
      </c>
      <c r="E51" s="55" t="str">
        <f>IF(B51="","",IF(Flächenverzeichnis!D56="","Angabe fehlt!",Flächenverzeichnis!D56))</f>
        <v/>
      </c>
      <c r="F51" s="29" t="str">
        <f>IF(B51="","",IF(D51="Analysewert fehlt!","Versorgungsstufe unbekannt!",IF(AND(Flächenverzeichnis!F56&gt;20,OR(D51="A",D51="B",D51="C")),10,IF(D51="A","30",IF(D51="B","20",IF(D51="C","10","0"))))))</f>
        <v/>
      </c>
      <c r="G51" s="29" t="str">
        <f t="shared" si="2"/>
        <v/>
      </c>
      <c r="H51" s="131" t="str">
        <f>IF(B51="","",IF(Flächenverzeichnis!F56="",30,IF('P-Bedarfsermittlung'!D51="A",30,IF('P-Bedarfsermittlung'!D51="B",20,10))))</f>
        <v/>
      </c>
      <c r="I51" s="31"/>
      <c r="J51" s="31"/>
      <c r="K51" s="27" t="str">
        <f>IF(J51="","",IF(INDEX(Düngemittel!$G:$G,MATCH(J51,Düngemittel!$B:$B,0))="","keine Angabe verfügbar!",INDEX(Düngemittel!$G:$G,MATCH(J51,Düngemittel!$B:$B,0))))</f>
        <v/>
      </c>
      <c r="L51" s="35" t="str">
        <f t="shared" si="6"/>
        <v/>
      </c>
      <c r="M51" s="25" t="str">
        <f t="shared" si="3"/>
        <v/>
      </c>
      <c r="N51" s="27" t="str">
        <f>IF(J51="","",INDEX(Düngemittel!$D:$D,MATCH(J51,Düngemittel!$B:$B,0)))</f>
        <v/>
      </c>
      <c r="O51" s="27" t="str">
        <f>IF(J51="","",INDEX(Düngemittel!$E:$E,MATCH(J51,Düngemittel!$B:$B,0)))</f>
        <v/>
      </c>
      <c r="P51" s="27" t="str">
        <f>IF(J51="","",INDEX(Düngemittel!$F:$F,MATCH(J51,Düngemittel!$B:$B,0)))</f>
        <v/>
      </c>
      <c r="Q51" s="143" t="str">
        <f t="shared" si="4"/>
        <v/>
      </c>
      <c r="R51" s="144" t="str">
        <f t="shared" si="5"/>
        <v/>
      </c>
    </row>
    <row r="52" spans="1:18" ht="15.75" x14ac:dyDescent="0.25">
      <c r="A52" s="95">
        <v>46</v>
      </c>
      <c r="B52" s="24" t="str">
        <f>IF(Flächenverzeichnis!A57="","",Flächenverzeichnis!A57)</f>
        <v/>
      </c>
      <c r="C52" s="25" t="str">
        <f>IF(Flächenverzeichnis!B57="","",Flächenverzeichnis!B57)</f>
        <v/>
      </c>
      <c r="D52" s="24" t="str">
        <f>IF(B52="","",IF(Flächenverzeichnis!F57="","Analysewert fehlt!",IF(AND(Flächenverzeichnis!F57&gt;=0,Flächenverzeichnis!F57&lt;=4),"A",IF(AND(Flächenverzeichnis!F57&gt;=5,Flächenverzeichnis!F57&lt;=7),"B",IF(AND(Flächenverzeichnis!F57&gt;=8,Flächenverzeichnis!F57&lt;=18),"C",IF(AND(Flächenverzeichnis!F57&gt;=19,Flächenverzeichnis!F57&lt;=27),"D",IF(Flächenverzeichnis!F57&gt;=28,"E","")))))))</f>
        <v/>
      </c>
      <c r="E52" s="55" t="str">
        <f>IF(B52="","",IF(Flächenverzeichnis!D57="","Angabe fehlt!",Flächenverzeichnis!D57))</f>
        <v/>
      </c>
      <c r="F52" s="29" t="str">
        <f>IF(B52="","",IF(D52="Analysewert fehlt!","Versorgungsstufe unbekannt!",IF(AND(Flächenverzeichnis!F57&gt;20,OR(D52="A",D52="B",D52="C")),10,IF(D52="A","30",IF(D52="B","20",IF(D52="C","10","0"))))))</f>
        <v/>
      </c>
      <c r="G52" s="29" t="str">
        <f t="shared" si="2"/>
        <v/>
      </c>
      <c r="H52" s="131" t="str">
        <f>IF(B52="","",IF(Flächenverzeichnis!F57="",30,IF('P-Bedarfsermittlung'!D52="A",30,IF('P-Bedarfsermittlung'!D52="B",20,10))))</f>
        <v/>
      </c>
      <c r="I52" s="31"/>
      <c r="J52" s="31"/>
      <c r="K52" s="27" t="str">
        <f>IF(J52="","",IF(INDEX(Düngemittel!$G:$G,MATCH(J52,Düngemittel!$B:$B,0))="","keine Angabe verfügbar!",INDEX(Düngemittel!$G:$G,MATCH(J52,Düngemittel!$B:$B,0))))</f>
        <v/>
      </c>
      <c r="L52" s="35" t="str">
        <f t="shared" si="6"/>
        <v/>
      </c>
      <c r="M52" s="25" t="str">
        <f t="shared" si="3"/>
        <v/>
      </c>
      <c r="N52" s="27" t="str">
        <f>IF(J52="","",INDEX(Düngemittel!$D:$D,MATCH(J52,Düngemittel!$B:$B,0)))</f>
        <v/>
      </c>
      <c r="O52" s="27" t="str">
        <f>IF(J52="","",INDEX(Düngemittel!$E:$E,MATCH(J52,Düngemittel!$B:$B,0)))</f>
        <v/>
      </c>
      <c r="P52" s="27" t="str">
        <f>IF(J52="","",INDEX(Düngemittel!$F:$F,MATCH(J52,Düngemittel!$B:$B,0)))</f>
        <v/>
      </c>
      <c r="Q52" s="143" t="str">
        <f t="shared" si="4"/>
        <v/>
      </c>
      <c r="R52" s="144" t="str">
        <f t="shared" si="5"/>
        <v/>
      </c>
    </row>
    <row r="53" spans="1:18" ht="15.75" x14ac:dyDescent="0.25">
      <c r="A53" s="95">
        <v>47</v>
      </c>
      <c r="B53" s="24" t="str">
        <f>IF(Flächenverzeichnis!A58="","",Flächenverzeichnis!A58)</f>
        <v/>
      </c>
      <c r="C53" s="25" t="str">
        <f>IF(Flächenverzeichnis!B58="","",Flächenverzeichnis!B58)</f>
        <v/>
      </c>
      <c r="D53" s="24" t="str">
        <f>IF(B53="","",IF(Flächenverzeichnis!F58="","Analysewert fehlt!",IF(AND(Flächenverzeichnis!F58&gt;=0,Flächenverzeichnis!F58&lt;=4),"A",IF(AND(Flächenverzeichnis!F58&gt;=5,Flächenverzeichnis!F58&lt;=7),"B",IF(AND(Flächenverzeichnis!F58&gt;=8,Flächenverzeichnis!F58&lt;=18),"C",IF(AND(Flächenverzeichnis!F58&gt;=19,Flächenverzeichnis!F58&lt;=27),"D",IF(Flächenverzeichnis!F58&gt;=28,"E","")))))))</f>
        <v/>
      </c>
      <c r="E53" s="55" t="str">
        <f>IF(B53="","",IF(Flächenverzeichnis!D58="","Angabe fehlt!",Flächenverzeichnis!D58))</f>
        <v/>
      </c>
      <c r="F53" s="29" t="str">
        <f>IF(B53="","",IF(D53="Analysewert fehlt!","Versorgungsstufe unbekannt!",IF(AND(Flächenverzeichnis!F58&gt;20,OR(D53="A",D53="B",D53="C")),10,IF(D53="A","30",IF(D53="B","20",IF(D53="C","10","0"))))))</f>
        <v/>
      </c>
      <c r="G53" s="29" t="str">
        <f t="shared" si="2"/>
        <v/>
      </c>
      <c r="H53" s="131" t="str">
        <f>IF(B53="","",IF(Flächenverzeichnis!F58="",30,IF('P-Bedarfsermittlung'!D53="A",30,IF('P-Bedarfsermittlung'!D53="B",20,10))))</f>
        <v/>
      </c>
      <c r="I53" s="31"/>
      <c r="J53" s="31"/>
      <c r="K53" s="27" t="str">
        <f>IF(J53="","",IF(INDEX(Düngemittel!$G:$G,MATCH(J53,Düngemittel!$B:$B,0))="","keine Angabe verfügbar!",INDEX(Düngemittel!$G:$G,MATCH(J53,Düngemittel!$B:$B,0))))</f>
        <v/>
      </c>
      <c r="L53" s="35" t="str">
        <f t="shared" si="6"/>
        <v/>
      </c>
      <c r="M53" s="25" t="str">
        <f t="shared" si="3"/>
        <v/>
      </c>
      <c r="N53" s="27" t="str">
        <f>IF(J53="","",INDEX(Düngemittel!$D:$D,MATCH(J53,Düngemittel!$B:$B,0)))</f>
        <v/>
      </c>
      <c r="O53" s="27" t="str">
        <f>IF(J53="","",INDEX(Düngemittel!$E:$E,MATCH(J53,Düngemittel!$B:$B,0)))</f>
        <v/>
      </c>
      <c r="P53" s="27" t="str">
        <f>IF(J53="","",INDEX(Düngemittel!$F:$F,MATCH(J53,Düngemittel!$B:$B,0)))</f>
        <v/>
      </c>
      <c r="Q53" s="143" t="str">
        <f t="shared" si="4"/>
        <v/>
      </c>
      <c r="R53" s="144" t="str">
        <f t="shared" si="5"/>
        <v/>
      </c>
    </row>
    <row r="54" spans="1:18" ht="15.75" x14ac:dyDescent="0.25">
      <c r="A54" s="95">
        <v>48</v>
      </c>
      <c r="B54" s="24" t="str">
        <f>IF(Flächenverzeichnis!A59="","",Flächenverzeichnis!A59)</f>
        <v/>
      </c>
      <c r="C54" s="25" t="str">
        <f>IF(Flächenverzeichnis!B59="","",Flächenverzeichnis!B59)</f>
        <v/>
      </c>
      <c r="D54" s="24" t="str">
        <f>IF(B54="","",IF(Flächenverzeichnis!F59="","Analysewert fehlt!",IF(AND(Flächenverzeichnis!F59&gt;=0,Flächenverzeichnis!F59&lt;=4),"A",IF(AND(Flächenverzeichnis!F59&gt;=5,Flächenverzeichnis!F59&lt;=7),"B",IF(AND(Flächenverzeichnis!F59&gt;=8,Flächenverzeichnis!F59&lt;=18),"C",IF(AND(Flächenverzeichnis!F59&gt;=19,Flächenverzeichnis!F59&lt;=27),"D",IF(Flächenverzeichnis!F59&gt;=28,"E","")))))))</f>
        <v/>
      </c>
      <c r="E54" s="55" t="str">
        <f>IF(B54="","",IF(Flächenverzeichnis!D59="","Angabe fehlt!",Flächenverzeichnis!D59))</f>
        <v/>
      </c>
      <c r="F54" s="29" t="str">
        <f>IF(B54="","",IF(D54="Analysewert fehlt!","Versorgungsstufe unbekannt!",IF(AND(Flächenverzeichnis!F59&gt;20,OR(D54="A",D54="B",D54="C")),10,IF(D54="A","30",IF(D54="B","20",IF(D54="C","10","0"))))))</f>
        <v/>
      </c>
      <c r="G54" s="29" t="str">
        <f t="shared" si="2"/>
        <v/>
      </c>
      <c r="H54" s="131" t="str">
        <f>IF(B54="","",IF(Flächenverzeichnis!F59="",30,IF('P-Bedarfsermittlung'!D54="A",30,IF('P-Bedarfsermittlung'!D54="B",20,10))))</f>
        <v/>
      </c>
      <c r="I54" s="31"/>
      <c r="J54" s="31"/>
      <c r="K54" s="27" t="str">
        <f>IF(J54="","",IF(INDEX(Düngemittel!$G:$G,MATCH(J54,Düngemittel!$B:$B,0))="","keine Angabe verfügbar!",INDEX(Düngemittel!$G:$G,MATCH(J54,Düngemittel!$B:$B,0))))</f>
        <v/>
      </c>
      <c r="L54" s="35" t="str">
        <f t="shared" si="6"/>
        <v/>
      </c>
      <c r="M54" s="25" t="str">
        <f t="shared" si="3"/>
        <v/>
      </c>
      <c r="N54" s="27" t="str">
        <f>IF(J54="","",INDEX(Düngemittel!$D:$D,MATCH(J54,Düngemittel!$B:$B,0)))</f>
        <v/>
      </c>
      <c r="O54" s="27" t="str">
        <f>IF(J54="","",INDEX(Düngemittel!$E:$E,MATCH(J54,Düngemittel!$B:$B,0)))</f>
        <v/>
      </c>
      <c r="P54" s="27" t="str">
        <f>IF(J54="","",INDEX(Düngemittel!$F:$F,MATCH(J54,Düngemittel!$B:$B,0)))</f>
        <v/>
      </c>
      <c r="Q54" s="143" t="str">
        <f t="shared" si="4"/>
        <v/>
      </c>
      <c r="R54" s="144" t="str">
        <f t="shared" si="5"/>
        <v/>
      </c>
    </row>
    <row r="55" spans="1:18" ht="15.75" x14ac:dyDescent="0.25">
      <c r="A55" s="95">
        <v>49</v>
      </c>
      <c r="B55" s="24" t="str">
        <f>IF(Flächenverzeichnis!A60="","",Flächenverzeichnis!A60)</f>
        <v/>
      </c>
      <c r="C55" s="25" t="str">
        <f>IF(Flächenverzeichnis!B60="","",Flächenverzeichnis!B60)</f>
        <v/>
      </c>
      <c r="D55" s="24" t="str">
        <f>IF(B55="","",IF(Flächenverzeichnis!F60="","Analysewert fehlt!",IF(AND(Flächenverzeichnis!F60&gt;=0,Flächenverzeichnis!F60&lt;=4),"A",IF(AND(Flächenverzeichnis!F60&gt;=5,Flächenverzeichnis!F60&lt;=7),"B",IF(AND(Flächenverzeichnis!F60&gt;=8,Flächenverzeichnis!F60&lt;=18),"C",IF(AND(Flächenverzeichnis!F60&gt;=19,Flächenverzeichnis!F60&lt;=27),"D",IF(Flächenverzeichnis!F60&gt;=28,"E","")))))))</f>
        <v/>
      </c>
      <c r="E55" s="55" t="str">
        <f>IF(B55="","",IF(Flächenverzeichnis!D60="","Angabe fehlt!",Flächenverzeichnis!D60))</f>
        <v/>
      </c>
      <c r="F55" s="29" t="str">
        <f>IF(B55="","",IF(D55="Analysewert fehlt!","Versorgungsstufe unbekannt!",IF(AND(Flächenverzeichnis!F60&gt;20,OR(D55="A",D55="B",D55="C")),10,IF(D55="A","30",IF(D55="B","20",IF(D55="C","10","0"))))))</f>
        <v/>
      </c>
      <c r="G55" s="29" t="str">
        <f t="shared" si="2"/>
        <v/>
      </c>
      <c r="H55" s="131" t="str">
        <f>IF(B55="","",IF(Flächenverzeichnis!F60="",30,IF('P-Bedarfsermittlung'!D55="A",30,IF('P-Bedarfsermittlung'!D55="B",20,10))))</f>
        <v/>
      </c>
      <c r="I55" s="31"/>
      <c r="J55" s="31"/>
      <c r="K55" s="27" t="str">
        <f>IF(J55="","",IF(INDEX(Düngemittel!$G:$G,MATCH(J55,Düngemittel!$B:$B,0))="","keine Angabe verfügbar!",INDEX(Düngemittel!$G:$G,MATCH(J55,Düngemittel!$B:$B,0))))</f>
        <v/>
      </c>
      <c r="L55" s="35" t="str">
        <f t="shared" si="6"/>
        <v/>
      </c>
      <c r="M55" s="25" t="str">
        <f t="shared" si="3"/>
        <v/>
      </c>
      <c r="N55" s="27" t="str">
        <f>IF(J55="","",INDEX(Düngemittel!$D:$D,MATCH(J55,Düngemittel!$B:$B,0)))</f>
        <v/>
      </c>
      <c r="O55" s="27" t="str">
        <f>IF(J55="","",INDEX(Düngemittel!$E:$E,MATCH(J55,Düngemittel!$B:$B,0)))</f>
        <v/>
      </c>
      <c r="P55" s="27" t="str">
        <f>IF(J55="","",INDEX(Düngemittel!$F:$F,MATCH(J55,Düngemittel!$B:$B,0)))</f>
        <v/>
      </c>
      <c r="Q55" s="143" t="str">
        <f t="shared" si="4"/>
        <v/>
      </c>
      <c r="R55" s="144" t="str">
        <f t="shared" si="5"/>
        <v/>
      </c>
    </row>
    <row r="56" spans="1:18" ht="15.75" x14ac:dyDescent="0.25">
      <c r="A56" s="95">
        <v>50</v>
      </c>
      <c r="B56" s="24" t="str">
        <f>IF(Flächenverzeichnis!A61="","",Flächenverzeichnis!A61)</f>
        <v/>
      </c>
      <c r="C56" s="25" t="str">
        <f>IF(Flächenverzeichnis!B61="","",Flächenverzeichnis!B61)</f>
        <v/>
      </c>
      <c r="D56" s="24" t="str">
        <f>IF(B56="","",IF(Flächenverzeichnis!F61="","Analysewert fehlt!",IF(AND(Flächenverzeichnis!F61&gt;=0,Flächenverzeichnis!F61&lt;=4),"A",IF(AND(Flächenverzeichnis!F61&gt;=5,Flächenverzeichnis!F61&lt;=7),"B",IF(AND(Flächenverzeichnis!F61&gt;=8,Flächenverzeichnis!F61&lt;=18),"C",IF(AND(Flächenverzeichnis!F61&gt;=19,Flächenverzeichnis!F61&lt;=27),"D",IF(Flächenverzeichnis!F61&gt;=28,"E","")))))))</f>
        <v/>
      </c>
      <c r="E56" s="55" t="str">
        <f>IF(B56="","",IF(Flächenverzeichnis!D61="","Angabe fehlt!",Flächenverzeichnis!D61))</f>
        <v/>
      </c>
      <c r="F56" s="29" t="str">
        <f>IF(B56="","",IF(D56="Analysewert fehlt!","Versorgungsstufe unbekannt!",IF(AND(Flächenverzeichnis!F61&gt;20,OR(D56="A",D56="B",D56="C")),10,IF(D56="A","30",IF(D56="B","20",IF(D56="C","10","0"))))))</f>
        <v/>
      </c>
      <c r="G56" s="29" t="str">
        <f t="shared" si="2"/>
        <v/>
      </c>
      <c r="H56" s="131" t="str">
        <f>IF(B56="","",IF(Flächenverzeichnis!F61="",30,IF('P-Bedarfsermittlung'!D56="A",30,IF('P-Bedarfsermittlung'!D56="B",20,10))))</f>
        <v/>
      </c>
      <c r="I56" s="31"/>
      <c r="J56" s="31"/>
      <c r="K56" s="27" t="str">
        <f>IF(J56="","",IF(INDEX(Düngemittel!$G:$G,MATCH(J56,Düngemittel!$B:$B,0))="","keine Angabe verfügbar!",INDEX(Düngemittel!$G:$G,MATCH(J56,Düngemittel!$B:$B,0))))</f>
        <v/>
      </c>
      <c r="L56" s="35" t="str">
        <f t="shared" si="6"/>
        <v/>
      </c>
      <c r="M56" s="25" t="str">
        <f t="shared" si="3"/>
        <v/>
      </c>
      <c r="N56" s="27" t="str">
        <f>IF(J56="","",INDEX(Düngemittel!$D:$D,MATCH(J56,Düngemittel!$B:$B,0)))</f>
        <v/>
      </c>
      <c r="O56" s="27" t="str">
        <f>IF(J56="","",INDEX(Düngemittel!$E:$E,MATCH(J56,Düngemittel!$B:$B,0)))</f>
        <v/>
      </c>
      <c r="P56" s="27" t="str">
        <f>IF(J56="","",INDEX(Düngemittel!$F:$F,MATCH(J56,Düngemittel!$B:$B,0)))</f>
        <v/>
      </c>
      <c r="Q56" s="143" t="str">
        <f t="shared" si="4"/>
        <v/>
      </c>
      <c r="R56" s="144" t="str">
        <f t="shared" si="5"/>
        <v/>
      </c>
    </row>
    <row r="57" spans="1:18" ht="15.75" x14ac:dyDescent="0.25">
      <c r="A57" s="95">
        <v>51</v>
      </c>
      <c r="B57" s="24" t="str">
        <f>IF(Flächenverzeichnis!A62="","",Flächenverzeichnis!A62)</f>
        <v/>
      </c>
      <c r="C57" s="25" t="str">
        <f>IF(Flächenverzeichnis!B62="","",Flächenverzeichnis!B62)</f>
        <v/>
      </c>
      <c r="D57" s="24" t="str">
        <f>IF(B57="","",IF(Flächenverzeichnis!F62="","Analysewert fehlt!",IF(AND(Flächenverzeichnis!F62&gt;=0,Flächenverzeichnis!F62&lt;=4),"A",IF(AND(Flächenverzeichnis!F62&gt;=5,Flächenverzeichnis!F62&lt;=7),"B",IF(AND(Flächenverzeichnis!F62&gt;=8,Flächenverzeichnis!F62&lt;=18),"C",IF(AND(Flächenverzeichnis!F62&gt;=19,Flächenverzeichnis!F62&lt;=27),"D",IF(Flächenverzeichnis!F62&gt;=28,"E","")))))))</f>
        <v/>
      </c>
      <c r="E57" s="55" t="str">
        <f>IF(B57="","",IF(Flächenverzeichnis!D62="","Angabe fehlt!",Flächenverzeichnis!D62))</f>
        <v/>
      </c>
      <c r="F57" s="29" t="str">
        <f>IF(B57="","",IF(D57="Analysewert fehlt!","Versorgungsstufe unbekannt!",IF(AND(Flächenverzeichnis!F62&gt;20,OR(D57="A",D57="B",D57="C")),10,IF(D57="A","30",IF(D57="B","20",IF(D57="C","10","0"))))))</f>
        <v/>
      </c>
      <c r="G57" s="29" t="str">
        <f t="shared" si="2"/>
        <v/>
      </c>
      <c r="H57" s="131" t="str">
        <f>IF(B57="","",IF(Flächenverzeichnis!F62="",30,IF('P-Bedarfsermittlung'!D57="A",30,IF('P-Bedarfsermittlung'!D57="B",20,10))))</f>
        <v/>
      </c>
      <c r="I57" s="31"/>
      <c r="J57" s="31"/>
      <c r="K57" s="27" t="str">
        <f>IF(J57="","",IF(INDEX(Düngemittel!$G:$G,MATCH(J57,Düngemittel!$B:$B,0))="","keine Angabe verfügbar!",INDEX(Düngemittel!$G:$G,MATCH(J57,Düngemittel!$B:$B,0))))</f>
        <v/>
      </c>
      <c r="L57" s="35" t="str">
        <f t="shared" si="6"/>
        <v/>
      </c>
      <c r="M57" s="25" t="str">
        <f t="shared" si="3"/>
        <v/>
      </c>
      <c r="N57" s="27" t="str">
        <f>IF(J57="","",INDEX(Düngemittel!$D:$D,MATCH(J57,Düngemittel!$B:$B,0)))</f>
        <v/>
      </c>
      <c r="O57" s="27" t="str">
        <f>IF(J57="","",INDEX(Düngemittel!$E:$E,MATCH(J57,Düngemittel!$B:$B,0)))</f>
        <v/>
      </c>
      <c r="P57" s="27" t="str">
        <f>IF(J57="","",INDEX(Düngemittel!$F:$F,MATCH(J57,Düngemittel!$B:$B,0)))</f>
        <v/>
      </c>
      <c r="Q57" s="143" t="str">
        <f t="shared" si="4"/>
        <v/>
      </c>
      <c r="R57" s="144" t="str">
        <f t="shared" si="5"/>
        <v/>
      </c>
    </row>
    <row r="58" spans="1:18" ht="15.75" x14ac:dyDescent="0.25">
      <c r="A58" s="95">
        <v>52</v>
      </c>
      <c r="B58" s="24" t="str">
        <f>IF(Flächenverzeichnis!A63="","",Flächenverzeichnis!A63)</f>
        <v/>
      </c>
      <c r="C58" s="25" t="str">
        <f>IF(Flächenverzeichnis!B63="","",Flächenverzeichnis!B63)</f>
        <v/>
      </c>
      <c r="D58" s="24" t="str">
        <f>IF(B58="","",IF(Flächenverzeichnis!F63="","Analysewert fehlt!",IF(AND(Flächenverzeichnis!F63&gt;=0,Flächenverzeichnis!F63&lt;=4),"A",IF(AND(Flächenverzeichnis!F63&gt;=5,Flächenverzeichnis!F63&lt;=7),"B",IF(AND(Flächenverzeichnis!F63&gt;=8,Flächenverzeichnis!F63&lt;=18),"C",IF(AND(Flächenverzeichnis!F63&gt;=19,Flächenverzeichnis!F63&lt;=27),"D",IF(Flächenverzeichnis!F63&gt;=28,"E","")))))))</f>
        <v/>
      </c>
      <c r="E58" s="55" t="str">
        <f>IF(B58="","",IF(Flächenverzeichnis!D63="","Angabe fehlt!",Flächenverzeichnis!D63))</f>
        <v/>
      </c>
      <c r="F58" s="29" t="str">
        <f>IF(B58="","",IF(D58="Analysewert fehlt!","Versorgungsstufe unbekannt!",IF(AND(Flächenverzeichnis!F63&gt;20,OR(D58="A",D58="B",D58="C")),10,IF(D58="A","30",IF(D58="B","20",IF(D58="C","10","0"))))))</f>
        <v/>
      </c>
      <c r="G58" s="29" t="str">
        <f t="shared" si="2"/>
        <v/>
      </c>
      <c r="H58" s="131" t="str">
        <f>IF(B58="","",IF(Flächenverzeichnis!F63="",30,IF('P-Bedarfsermittlung'!D58="A",30,IF('P-Bedarfsermittlung'!D58="B",20,10))))</f>
        <v/>
      </c>
      <c r="I58" s="31"/>
      <c r="J58" s="31"/>
      <c r="K58" s="27" t="str">
        <f>IF(J58="","",IF(INDEX(Düngemittel!$G:$G,MATCH(J58,Düngemittel!$B:$B,0))="","keine Angabe verfügbar!",INDEX(Düngemittel!$G:$G,MATCH(J58,Düngemittel!$B:$B,0))))</f>
        <v/>
      </c>
      <c r="L58" s="35" t="str">
        <f t="shared" si="6"/>
        <v/>
      </c>
      <c r="M58" s="25" t="str">
        <f t="shared" si="3"/>
        <v/>
      </c>
      <c r="N58" s="27" t="str">
        <f>IF(J58="","",INDEX(Düngemittel!$D:$D,MATCH(J58,Düngemittel!$B:$B,0)))</f>
        <v/>
      </c>
      <c r="O58" s="27" t="str">
        <f>IF(J58="","",INDEX(Düngemittel!$E:$E,MATCH(J58,Düngemittel!$B:$B,0)))</f>
        <v/>
      </c>
      <c r="P58" s="27" t="str">
        <f>IF(J58="","",INDEX(Düngemittel!$F:$F,MATCH(J58,Düngemittel!$B:$B,0)))</f>
        <v/>
      </c>
      <c r="Q58" s="143" t="str">
        <f t="shared" si="4"/>
        <v/>
      </c>
      <c r="R58" s="144" t="str">
        <f t="shared" si="5"/>
        <v/>
      </c>
    </row>
    <row r="59" spans="1:18" ht="15.75" x14ac:dyDescent="0.25">
      <c r="A59" s="95">
        <v>53</v>
      </c>
      <c r="B59" s="24" t="str">
        <f>IF(Flächenverzeichnis!A64="","",Flächenverzeichnis!A64)</f>
        <v/>
      </c>
      <c r="C59" s="25" t="str">
        <f>IF(Flächenverzeichnis!B64="","",Flächenverzeichnis!B64)</f>
        <v/>
      </c>
      <c r="D59" s="24" t="str">
        <f>IF(B59="","",IF(Flächenverzeichnis!F64="","Analysewert fehlt!",IF(AND(Flächenverzeichnis!F64&gt;=0,Flächenverzeichnis!F64&lt;=4),"A",IF(AND(Flächenverzeichnis!F64&gt;=5,Flächenverzeichnis!F64&lt;=7),"B",IF(AND(Flächenverzeichnis!F64&gt;=8,Flächenverzeichnis!F64&lt;=18),"C",IF(AND(Flächenverzeichnis!F64&gt;=19,Flächenverzeichnis!F64&lt;=27),"D",IF(Flächenverzeichnis!F64&gt;=28,"E","")))))))</f>
        <v/>
      </c>
      <c r="E59" s="55" t="str">
        <f>IF(B59="","",IF(Flächenverzeichnis!D64="","Angabe fehlt!",Flächenverzeichnis!D64))</f>
        <v/>
      </c>
      <c r="F59" s="29" t="str">
        <f>IF(B59="","",IF(D59="Analysewert fehlt!","Versorgungsstufe unbekannt!",IF(AND(Flächenverzeichnis!F64&gt;20,OR(D59="A",D59="B",D59="C")),10,IF(D59="A","30",IF(D59="B","20",IF(D59="C","10","0"))))))</f>
        <v/>
      </c>
      <c r="G59" s="29" t="str">
        <f t="shared" si="2"/>
        <v/>
      </c>
      <c r="H59" s="131" t="str">
        <f>IF(B59="","",IF(Flächenverzeichnis!F64="",30,IF('P-Bedarfsermittlung'!D59="A",30,IF('P-Bedarfsermittlung'!D59="B",20,10))))</f>
        <v/>
      </c>
      <c r="I59" s="31"/>
      <c r="J59" s="31"/>
      <c r="K59" s="27" t="str">
        <f>IF(J59="","",IF(INDEX(Düngemittel!$G:$G,MATCH(J59,Düngemittel!$B:$B,0))="","keine Angabe verfügbar!",INDEX(Düngemittel!$G:$G,MATCH(J59,Düngemittel!$B:$B,0))))</f>
        <v/>
      </c>
      <c r="L59" s="35" t="str">
        <f t="shared" si="6"/>
        <v/>
      </c>
      <c r="M59" s="25" t="str">
        <f t="shared" si="3"/>
        <v/>
      </c>
      <c r="N59" s="27" t="str">
        <f>IF(J59="","",INDEX(Düngemittel!$D:$D,MATCH(J59,Düngemittel!$B:$B,0)))</f>
        <v/>
      </c>
      <c r="O59" s="27" t="str">
        <f>IF(J59="","",INDEX(Düngemittel!$E:$E,MATCH(J59,Düngemittel!$B:$B,0)))</f>
        <v/>
      </c>
      <c r="P59" s="27" t="str">
        <f>IF(J59="","",INDEX(Düngemittel!$F:$F,MATCH(J59,Düngemittel!$B:$B,0)))</f>
        <v/>
      </c>
      <c r="Q59" s="143" t="str">
        <f t="shared" si="4"/>
        <v/>
      </c>
      <c r="R59" s="144" t="str">
        <f t="shared" si="5"/>
        <v/>
      </c>
    </row>
    <row r="60" spans="1:18" ht="15.75" x14ac:dyDescent="0.25">
      <c r="A60" s="95">
        <v>54</v>
      </c>
      <c r="B60" s="24" t="str">
        <f>IF(Flächenverzeichnis!A65="","",Flächenverzeichnis!A65)</f>
        <v/>
      </c>
      <c r="C60" s="25" t="str">
        <f>IF(Flächenverzeichnis!B65="","",Flächenverzeichnis!B65)</f>
        <v/>
      </c>
      <c r="D60" s="24" t="str">
        <f>IF(B60="","",IF(Flächenverzeichnis!F65="","Analysewert fehlt!",IF(AND(Flächenverzeichnis!F65&gt;=0,Flächenverzeichnis!F65&lt;=4),"A",IF(AND(Flächenverzeichnis!F65&gt;=5,Flächenverzeichnis!F65&lt;=7),"B",IF(AND(Flächenverzeichnis!F65&gt;=8,Flächenverzeichnis!F65&lt;=18),"C",IF(AND(Flächenverzeichnis!F65&gt;=19,Flächenverzeichnis!F65&lt;=27),"D",IF(Flächenverzeichnis!F65&gt;=28,"E","")))))))</f>
        <v/>
      </c>
      <c r="E60" s="55" t="str">
        <f>IF(B60="","",IF(Flächenverzeichnis!D65="","Angabe fehlt!",Flächenverzeichnis!D65))</f>
        <v/>
      </c>
      <c r="F60" s="29" t="str">
        <f>IF(B60="","",IF(D60="Analysewert fehlt!","Versorgungsstufe unbekannt!",IF(AND(Flächenverzeichnis!F65&gt;20,OR(D60="A",D60="B",D60="C")),10,IF(D60="A","30",IF(D60="B","20",IF(D60="C","10","0"))))))</f>
        <v/>
      </c>
      <c r="G60" s="29" t="str">
        <f t="shared" si="2"/>
        <v/>
      </c>
      <c r="H60" s="131" t="str">
        <f>IF(B60="","",IF(Flächenverzeichnis!F65="",30,IF('P-Bedarfsermittlung'!D60="A",30,IF('P-Bedarfsermittlung'!D60="B",20,10))))</f>
        <v/>
      </c>
      <c r="I60" s="31"/>
      <c r="J60" s="31"/>
      <c r="K60" s="27" t="str">
        <f>IF(J60="","",IF(INDEX(Düngemittel!$G:$G,MATCH(J60,Düngemittel!$B:$B,0))="","keine Angabe verfügbar!",INDEX(Düngemittel!$G:$G,MATCH(J60,Düngemittel!$B:$B,0))))</f>
        <v/>
      </c>
      <c r="L60" s="35" t="str">
        <f t="shared" si="6"/>
        <v/>
      </c>
      <c r="M60" s="25" t="str">
        <f t="shared" si="3"/>
        <v/>
      </c>
      <c r="N60" s="27" t="str">
        <f>IF(J60="","",INDEX(Düngemittel!$D:$D,MATCH(J60,Düngemittel!$B:$B,0)))</f>
        <v/>
      </c>
      <c r="O60" s="27" t="str">
        <f>IF(J60="","",INDEX(Düngemittel!$E:$E,MATCH(J60,Düngemittel!$B:$B,0)))</f>
        <v/>
      </c>
      <c r="P60" s="27" t="str">
        <f>IF(J60="","",INDEX(Düngemittel!$F:$F,MATCH(J60,Düngemittel!$B:$B,0)))</f>
        <v/>
      </c>
      <c r="Q60" s="143" t="str">
        <f t="shared" si="4"/>
        <v/>
      </c>
      <c r="R60" s="144" t="str">
        <f t="shared" si="5"/>
        <v/>
      </c>
    </row>
    <row r="61" spans="1:18" ht="15.75" x14ac:dyDescent="0.25">
      <c r="A61" s="95">
        <v>55</v>
      </c>
      <c r="B61" s="24" t="str">
        <f>IF(Flächenverzeichnis!A66="","",Flächenverzeichnis!A66)</f>
        <v/>
      </c>
      <c r="C61" s="25" t="str">
        <f>IF(Flächenverzeichnis!B66="","",Flächenverzeichnis!B66)</f>
        <v/>
      </c>
      <c r="D61" s="24" t="str">
        <f>IF(B61="","",IF(Flächenverzeichnis!F66="","Analysewert fehlt!",IF(AND(Flächenverzeichnis!F66&gt;=0,Flächenverzeichnis!F66&lt;=4),"A",IF(AND(Flächenverzeichnis!F66&gt;=5,Flächenverzeichnis!F66&lt;=7),"B",IF(AND(Flächenverzeichnis!F66&gt;=8,Flächenverzeichnis!F66&lt;=18),"C",IF(AND(Flächenverzeichnis!F66&gt;=19,Flächenverzeichnis!F66&lt;=27),"D",IF(Flächenverzeichnis!F66&gt;=28,"E","")))))))</f>
        <v/>
      </c>
      <c r="E61" s="55" t="str">
        <f>IF(B61="","",IF(Flächenverzeichnis!D66="","Angabe fehlt!",Flächenverzeichnis!D66))</f>
        <v/>
      </c>
      <c r="F61" s="29" t="str">
        <f>IF(B61="","",IF(D61="Analysewert fehlt!","Versorgungsstufe unbekannt!",IF(AND(Flächenverzeichnis!F66&gt;20,OR(D61="A",D61="B",D61="C")),10,IF(D61="A","30",IF(D61="B","20",IF(D61="C","10","0"))))))</f>
        <v/>
      </c>
      <c r="G61" s="29" t="str">
        <f t="shared" si="2"/>
        <v/>
      </c>
      <c r="H61" s="131" t="str">
        <f>IF(B61="","",IF(Flächenverzeichnis!F66="",30,IF('P-Bedarfsermittlung'!D61="A",30,IF('P-Bedarfsermittlung'!D61="B",20,10))))</f>
        <v/>
      </c>
      <c r="I61" s="31"/>
      <c r="J61" s="31"/>
      <c r="K61" s="27" t="str">
        <f>IF(J61="","",IF(INDEX(Düngemittel!$G:$G,MATCH(J61,Düngemittel!$B:$B,0))="","keine Angabe verfügbar!",INDEX(Düngemittel!$G:$G,MATCH(J61,Düngemittel!$B:$B,0))))</f>
        <v/>
      </c>
      <c r="L61" s="35" t="str">
        <f t="shared" si="6"/>
        <v/>
      </c>
      <c r="M61" s="25" t="str">
        <f t="shared" si="3"/>
        <v/>
      </c>
      <c r="N61" s="27" t="str">
        <f>IF(J61="","",INDEX(Düngemittel!$D:$D,MATCH(J61,Düngemittel!$B:$B,0)))</f>
        <v/>
      </c>
      <c r="O61" s="27" t="str">
        <f>IF(J61="","",INDEX(Düngemittel!$E:$E,MATCH(J61,Düngemittel!$B:$B,0)))</f>
        <v/>
      </c>
      <c r="P61" s="27" t="str">
        <f>IF(J61="","",INDEX(Düngemittel!$F:$F,MATCH(J61,Düngemittel!$B:$B,0)))</f>
        <v/>
      </c>
      <c r="Q61" s="143" t="str">
        <f t="shared" si="4"/>
        <v/>
      </c>
      <c r="R61" s="144" t="str">
        <f t="shared" si="5"/>
        <v/>
      </c>
    </row>
    <row r="62" spans="1:18" ht="15.75" x14ac:dyDescent="0.25">
      <c r="A62" s="95">
        <v>56</v>
      </c>
      <c r="B62" s="24" t="str">
        <f>IF(Flächenverzeichnis!A67="","",Flächenverzeichnis!A67)</f>
        <v/>
      </c>
      <c r="C62" s="25" t="str">
        <f>IF(Flächenverzeichnis!B67="","",Flächenverzeichnis!B67)</f>
        <v/>
      </c>
      <c r="D62" s="24" t="str">
        <f>IF(B62="","",IF(Flächenverzeichnis!F67="","Analysewert fehlt!",IF(AND(Flächenverzeichnis!F67&gt;=0,Flächenverzeichnis!F67&lt;=4),"A",IF(AND(Flächenverzeichnis!F67&gt;=5,Flächenverzeichnis!F67&lt;=7),"B",IF(AND(Flächenverzeichnis!F67&gt;=8,Flächenverzeichnis!F67&lt;=18),"C",IF(AND(Flächenverzeichnis!F67&gt;=19,Flächenverzeichnis!F67&lt;=27),"D",IF(Flächenverzeichnis!F67&gt;=28,"E","")))))))</f>
        <v/>
      </c>
      <c r="E62" s="55" t="str">
        <f>IF(B62="","",IF(Flächenverzeichnis!D67="","Angabe fehlt!",Flächenverzeichnis!D67))</f>
        <v/>
      </c>
      <c r="F62" s="29" t="str">
        <f>IF(B62="","",IF(D62="Analysewert fehlt!","Versorgungsstufe unbekannt!",IF(AND(Flächenverzeichnis!F67&gt;20,OR(D62="A",D62="B",D62="C")),10,IF(D62="A","30",IF(D62="B","20",IF(D62="C","10","0"))))))</f>
        <v/>
      </c>
      <c r="G62" s="29" t="str">
        <f t="shared" si="2"/>
        <v/>
      </c>
      <c r="H62" s="131" t="str">
        <f>IF(B62="","",IF(Flächenverzeichnis!F67="",30,IF('P-Bedarfsermittlung'!D62="A",30,IF('P-Bedarfsermittlung'!D62="B",20,10))))</f>
        <v/>
      </c>
      <c r="I62" s="31"/>
      <c r="J62" s="31"/>
      <c r="K62" s="27" t="str">
        <f>IF(J62="","",IF(INDEX(Düngemittel!$G:$G,MATCH(J62,Düngemittel!$B:$B,0))="","keine Angabe verfügbar!",INDEX(Düngemittel!$G:$G,MATCH(J62,Düngemittel!$B:$B,0))))</f>
        <v/>
      </c>
      <c r="L62" s="35" t="str">
        <f t="shared" si="6"/>
        <v/>
      </c>
      <c r="M62" s="25" t="str">
        <f t="shared" si="3"/>
        <v/>
      </c>
      <c r="N62" s="27" t="str">
        <f>IF(J62="","",INDEX(Düngemittel!$D:$D,MATCH(J62,Düngemittel!$B:$B,0)))</f>
        <v/>
      </c>
      <c r="O62" s="27" t="str">
        <f>IF(J62="","",INDEX(Düngemittel!$E:$E,MATCH(J62,Düngemittel!$B:$B,0)))</f>
        <v/>
      </c>
      <c r="P62" s="27" t="str">
        <f>IF(J62="","",INDEX(Düngemittel!$F:$F,MATCH(J62,Düngemittel!$B:$B,0)))</f>
        <v/>
      </c>
      <c r="Q62" s="143" t="str">
        <f t="shared" si="4"/>
        <v/>
      </c>
      <c r="R62" s="144" t="str">
        <f t="shared" si="5"/>
        <v/>
      </c>
    </row>
    <row r="63" spans="1:18" ht="15.75" x14ac:dyDescent="0.25">
      <c r="A63" s="95">
        <v>57</v>
      </c>
      <c r="B63" s="24" t="str">
        <f>IF(Flächenverzeichnis!A68="","",Flächenverzeichnis!A68)</f>
        <v/>
      </c>
      <c r="C63" s="25" t="str">
        <f>IF(Flächenverzeichnis!B68="","",Flächenverzeichnis!B68)</f>
        <v/>
      </c>
      <c r="D63" s="24" t="str">
        <f>IF(B63="","",IF(Flächenverzeichnis!F68="","Analysewert fehlt!",IF(AND(Flächenverzeichnis!F68&gt;=0,Flächenverzeichnis!F68&lt;=4),"A",IF(AND(Flächenverzeichnis!F68&gt;=5,Flächenverzeichnis!F68&lt;=7),"B",IF(AND(Flächenverzeichnis!F68&gt;=8,Flächenverzeichnis!F68&lt;=18),"C",IF(AND(Flächenverzeichnis!F68&gt;=19,Flächenverzeichnis!F68&lt;=27),"D",IF(Flächenverzeichnis!F68&gt;=28,"E","")))))))</f>
        <v/>
      </c>
      <c r="E63" s="55" t="str">
        <f>IF(B63="","",IF(Flächenverzeichnis!D68="","Angabe fehlt!",Flächenverzeichnis!D68))</f>
        <v/>
      </c>
      <c r="F63" s="29" t="str">
        <f>IF(B63="","",IF(D63="Analysewert fehlt!","Versorgungsstufe unbekannt!",IF(AND(Flächenverzeichnis!F68&gt;20,OR(D63="A",D63="B",D63="C")),10,IF(D63="A","30",IF(D63="B","20",IF(D63="C","10","0"))))))</f>
        <v/>
      </c>
      <c r="G63" s="29" t="str">
        <f t="shared" si="2"/>
        <v/>
      </c>
      <c r="H63" s="131" t="str">
        <f>IF(B63="","",IF(Flächenverzeichnis!F68="",30,IF('P-Bedarfsermittlung'!D63="A",30,IF('P-Bedarfsermittlung'!D63="B",20,10))))</f>
        <v/>
      </c>
      <c r="I63" s="31"/>
      <c r="J63" s="31"/>
      <c r="K63" s="27" t="str">
        <f>IF(J63="","",IF(INDEX(Düngemittel!$G:$G,MATCH(J63,Düngemittel!$B:$B,0))="","keine Angabe verfügbar!",INDEX(Düngemittel!$G:$G,MATCH(J63,Düngemittel!$B:$B,0))))</f>
        <v/>
      </c>
      <c r="L63" s="35" t="str">
        <f t="shared" si="6"/>
        <v/>
      </c>
      <c r="M63" s="25" t="str">
        <f t="shared" si="3"/>
        <v/>
      </c>
      <c r="N63" s="27" t="str">
        <f>IF(J63="","",INDEX(Düngemittel!$D:$D,MATCH(J63,Düngemittel!$B:$B,0)))</f>
        <v/>
      </c>
      <c r="O63" s="27" t="str">
        <f>IF(J63="","",INDEX(Düngemittel!$E:$E,MATCH(J63,Düngemittel!$B:$B,0)))</f>
        <v/>
      </c>
      <c r="P63" s="27" t="str">
        <f>IF(J63="","",INDEX(Düngemittel!$F:$F,MATCH(J63,Düngemittel!$B:$B,0)))</f>
        <v/>
      </c>
      <c r="Q63" s="143" t="str">
        <f t="shared" si="4"/>
        <v/>
      </c>
      <c r="R63" s="144" t="str">
        <f t="shared" si="5"/>
        <v/>
      </c>
    </row>
    <row r="64" spans="1:18" ht="15.75" x14ac:dyDescent="0.25">
      <c r="A64" s="95">
        <v>58</v>
      </c>
      <c r="B64" s="24" t="str">
        <f>IF(Flächenverzeichnis!A69="","",Flächenverzeichnis!A69)</f>
        <v/>
      </c>
      <c r="C64" s="25" t="str">
        <f>IF(Flächenverzeichnis!B69="","",Flächenverzeichnis!B69)</f>
        <v/>
      </c>
      <c r="D64" s="24" t="str">
        <f>IF(B64="","",IF(Flächenverzeichnis!F69="","Analysewert fehlt!",IF(AND(Flächenverzeichnis!F69&gt;=0,Flächenverzeichnis!F69&lt;=4),"A",IF(AND(Flächenverzeichnis!F69&gt;=5,Flächenverzeichnis!F69&lt;=7),"B",IF(AND(Flächenverzeichnis!F69&gt;=8,Flächenverzeichnis!F69&lt;=18),"C",IF(AND(Flächenverzeichnis!F69&gt;=19,Flächenverzeichnis!F69&lt;=27),"D",IF(Flächenverzeichnis!F69&gt;=28,"E","")))))))</f>
        <v/>
      </c>
      <c r="E64" s="55" t="str">
        <f>IF(B64="","",IF(Flächenverzeichnis!D69="","Angabe fehlt!",Flächenverzeichnis!D69))</f>
        <v/>
      </c>
      <c r="F64" s="29" t="str">
        <f>IF(B64="","",IF(D64="Analysewert fehlt!","Versorgungsstufe unbekannt!",IF(AND(Flächenverzeichnis!F69&gt;20,OR(D64="A",D64="B",D64="C")),10,IF(D64="A","30",IF(D64="B","20",IF(D64="C","10","0"))))))</f>
        <v/>
      </c>
      <c r="G64" s="29" t="str">
        <f t="shared" si="2"/>
        <v/>
      </c>
      <c r="H64" s="131" t="str">
        <f>IF(B64="","",IF(Flächenverzeichnis!F69="",30,IF('P-Bedarfsermittlung'!D64="A",30,IF('P-Bedarfsermittlung'!D64="B",20,10))))</f>
        <v/>
      </c>
      <c r="I64" s="31"/>
      <c r="J64" s="31"/>
      <c r="K64" s="27" t="str">
        <f>IF(J64="","",IF(INDEX(Düngemittel!$G:$G,MATCH(J64,Düngemittel!$B:$B,0))="","keine Angabe verfügbar!",INDEX(Düngemittel!$G:$G,MATCH(J64,Düngemittel!$B:$B,0))))</f>
        <v/>
      </c>
      <c r="L64" s="35" t="str">
        <f t="shared" si="6"/>
        <v/>
      </c>
      <c r="M64" s="25" t="str">
        <f t="shared" si="3"/>
        <v/>
      </c>
      <c r="N64" s="27" t="str">
        <f>IF(J64="","",INDEX(Düngemittel!$D:$D,MATCH(J64,Düngemittel!$B:$B,0)))</f>
        <v/>
      </c>
      <c r="O64" s="27" t="str">
        <f>IF(J64="","",INDEX(Düngemittel!$E:$E,MATCH(J64,Düngemittel!$B:$B,0)))</f>
        <v/>
      </c>
      <c r="P64" s="27" t="str">
        <f>IF(J64="","",INDEX(Düngemittel!$F:$F,MATCH(J64,Düngemittel!$B:$B,0)))</f>
        <v/>
      </c>
      <c r="Q64" s="143" t="str">
        <f t="shared" si="4"/>
        <v/>
      </c>
      <c r="R64" s="144" t="str">
        <f t="shared" si="5"/>
        <v/>
      </c>
    </row>
    <row r="65" spans="1:18" ht="15.75" x14ac:dyDescent="0.25">
      <c r="A65" s="95">
        <v>59</v>
      </c>
      <c r="B65" s="24" t="str">
        <f>IF(Flächenverzeichnis!A70="","",Flächenverzeichnis!A70)</f>
        <v/>
      </c>
      <c r="C65" s="25" t="str">
        <f>IF(Flächenverzeichnis!B70="","",Flächenverzeichnis!B70)</f>
        <v/>
      </c>
      <c r="D65" s="24" t="str">
        <f>IF(B65="","",IF(Flächenverzeichnis!F70="","Analysewert fehlt!",IF(AND(Flächenverzeichnis!F70&gt;=0,Flächenverzeichnis!F70&lt;=4),"A",IF(AND(Flächenverzeichnis!F70&gt;=5,Flächenverzeichnis!F70&lt;=7),"B",IF(AND(Flächenverzeichnis!F70&gt;=8,Flächenverzeichnis!F70&lt;=18),"C",IF(AND(Flächenverzeichnis!F70&gt;=19,Flächenverzeichnis!F70&lt;=27),"D",IF(Flächenverzeichnis!F70&gt;=28,"E","")))))))</f>
        <v/>
      </c>
      <c r="E65" s="55" t="str">
        <f>IF(B65="","",IF(Flächenverzeichnis!D70="","Angabe fehlt!",Flächenverzeichnis!D70))</f>
        <v/>
      </c>
      <c r="F65" s="29" t="str">
        <f>IF(B65="","",IF(D65="Analysewert fehlt!","Versorgungsstufe unbekannt!",IF(AND(Flächenverzeichnis!F70&gt;20,OR(D65="A",D65="B",D65="C")),10,IF(D65="A","30",IF(D65="B","20",IF(D65="C","10","0"))))))</f>
        <v/>
      </c>
      <c r="G65" s="29" t="str">
        <f t="shared" si="2"/>
        <v/>
      </c>
      <c r="H65" s="131" t="str">
        <f>IF(B65="","",IF(Flächenverzeichnis!F70="",30,IF('P-Bedarfsermittlung'!D65="A",30,IF('P-Bedarfsermittlung'!D65="B",20,10))))</f>
        <v/>
      </c>
      <c r="I65" s="31"/>
      <c r="J65" s="31"/>
      <c r="K65" s="27" t="str">
        <f>IF(J65="","",IF(INDEX(Düngemittel!$G:$G,MATCH(J65,Düngemittel!$B:$B,0))="","keine Angabe verfügbar!",INDEX(Düngemittel!$G:$G,MATCH(J65,Düngemittel!$B:$B,0))))</f>
        <v/>
      </c>
      <c r="L65" s="35" t="str">
        <f t="shared" si="6"/>
        <v/>
      </c>
      <c r="M65" s="25" t="str">
        <f t="shared" si="3"/>
        <v/>
      </c>
      <c r="N65" s="27" t="str">
        <f>IF(J65="","",INDEX(Düngemittel!$D:$D,MATCH(J65,Düngemittel!$B:$B,0)))</f>
        <v/>
      </c>
      <c r="O65" s="27" t="str">
        <f>IF(J65="","",INDEX(Düngemittel!$E:$E,MATCH(J65,Düngemittel!$B:$B,0)))</f>
        <v/>
      </c>
      <c r="P65" s="27" t="str">
        <f>IF(J65="","",INDEX(Düngemittel!$F:$F,MATCH(J65,Düngemittel!$B:$B,0)))</f>
        <v/>
      </c>
      <c r="Q65" s="143" t="str">
        <f t="shared" si="4"/>
        <v/>
      </c>
      <c r="R65" s="144" t="str">
        <f t="shared" si="5"/>
        <v/>
      </c>
    </row>
    <row r="66" spans="1:18" ht="15.75" x14ac:dyDescent="0.25">
      <c r="A66" s="95">
        <v>60</v>
      </c>
      <c r="B66" s="24" t="str">
        <f>IF(Flächenverzeichnis!A71="","",Flächenverzeichnis!A71)</f>
        <v/>
      </c>
      <c r="C66" s="25" t="str">
        <f>IF(Flächenverzeichnis!B71="","",Flächenverzeichnis!B71)</f>
        <v/>
      </c>
      <c r="D66" s="24" t="str">
        <f>IF(B66="","",IF(Flächenverzeichnis!F71="","Analysewert fehlt!",IF(AND(Flächenverzeichnis!F71&gt;=0,Flächenverzeichnis!F71&lt;=4),"A",IF(AND(Flächenverzeichnis!F71&gt;=5,Flächenverzeichnis!F71&lt;=7),"B",IF(AND(Flächenverzeichnis!F71&gt;=8,Flächenverzeichnis!F71&lt;=18),"C",IF(AND(Flächenverzeichnis!F71&gt;=19,Flächenverzeichnis!F71&lt;=27),"D",IF(Flächenverzeichnis!F71&gt;=28,"E","")))))))</f>
        <v/>
      </c>
      <c r="E66" s="55" t="str">
        <f>IF(B66="","",IF(Flächenverzeichnis!D71="","Angabe fehlt!",Flächenverzeichnis!D71))</f>
        <v/>
      </c>
      <c r="F66" s="29" t="str">
        <f>IF(B66="","",IF(D66="Analysewert fehlt!","Versorgungsstufe unbekannt!",IF(AND(Flächenverzeichnis!F71&gt;20,OR(D66="A",D66="B",D66="C")),10,IF(D66="A","30",IF(D66="B","20",IF(D66="C","10","0"))))))</f>
        <v/>
      </c>
      <c r="G66" s="29" t="str">
        <f t="shared" si="2"/>
        <v/>
      </c>
      <c r="H66" s="131" t="str">
        <f>IF(B66="","",IF(Flächenverzeichnis!F71="",30,IF('P-Bedarfsermittlung'!D66="A",30,IF('P-Bedarfsermittlung'!D66="B",20,10))))</f>
        <v/>
      </c>
      <c r="I66" s="31"/>
      <c r="J66" s="31"/>
      <c r="K66" s="27" t="str">
        <f>IF(J66="","",IF(INDEX(Düngemittel!$G:$G,MATCH(J66,Düngemittel!$B:$B,0))="","keine Angabe verfügbar!",INDEX(Düngemittel!$G:$G,MATCH(J66,Düngemittel!$B:$B,0))))</f>
        <v/>
      </c>
      <c r="L66" s="35" t="str">
        <f t="shared" si="6"/>
        <v/>
      </c>
      <c r="M66" s="25" t="str">
        <f t="shared" si="3"/>
        <v/>
      </c>
      <c r="N66" s="27" t="str">
        <f>IF(J66="","",INDEX(Düngemittel!$D:$D,MATCH(J66,Düngemittel!$B:$B,0)))</f>
        <v/>
      </c>
      <c r="O66" s="27" t="str">
        <f>IF(J66="","",INDEX(Düngemittel!$E:$E,MATCH(J66,Düngemittel!$B:$B,0)))</f>
        <v/>
      </c>
      <c r="P66" s="27" t="str">
        <f>IF(J66="","",INDEX(Düngemittel!$F:$F,MATCH(J66,Düngemittel!$B:$B,0)))</f>
        <v/>
      </c>
      <c r="Q66" s="143" t="str">
        <f t="shared" si="4"/>
        <v/>
      </c>
      <c r="R66" s="144" t="str">
        <f t="shared" si="5"/>
        <v/>
      </c>
    </row>
    <row r="67" spans="1:18" ht="15.75" x14ac:dyDescent="0.25">
      <c r="A67" s="95">
        <v>61</v>
      </c>
      <c r="B67" s="24" t="str">
        <f>IF(Flächenverzeichnis!A72="","",Flächenverzeichnis!A72)</f>
        <v/>
      </c>
      <c r="C67" s="25" t="str">
        <f>IF(Flächenverzeichnis!B72="","",Flächenverzeichnis!B72)</f>
        <v/>
      </c>
      <c r="D67" s="24" t="str">
        <f>IF(B67="","",IF(Flächenverzeichnis!F72="","Analysewert fehlt!",IF(AND(Flächenverzeichnis!F72&gt;=0,Flächenverzeichnis!F72&lt;=4),"A",IF(AND(Flächenverzeichnis!F72&gt;=5,Flächenverzeichnis!F72&lt;=7),"B",IF(AND(Flächenverzeichnis!F72&gt;=8,Flächenverzeichnis!F72&lt;=18),"C",IF(AND(Flächenverzeichnis!F72&gt;=19,Flächenverzeichnis!F72&lt;=27),"D",IF(Flächenverzeichnis!F72&gt;=28,"E","")))))))</f>
        <v/>
      </c>
      <c r="E67" s="55" t="str">
        <f>IF(B67="","",IF(Flächenverzeichnis!D72="","Angabe fehlt!",Flächenverzeichnis!D72))</f>
        <v/>
      </c>
      <c r="F67" s="29" t="str">
        <f>IF(B67="","",IF(D67="Analysewert fehlt!","Versorgungsstufe unbekannt!",IF(AND(Flächenverzeichnis!F72&gt;20,OR(D67="A",D67="B",D67="C")),10,IF(D67="A","30",IF(D67="B","20",IF(D67="C","10","0"))))))</f>
        <v/>
      </c>
      <c r="G67" s="29" t="str">
        <f t="shared" si="2"/>
        <v/>
      </c>
      <c r="H67" s="131" t="str">
        <f>IF(B67="","",IF(Flächenverzeichnis!F72="",30,IF('P-Bedarfsermittlung'!D67="A",30,IF('P-Bedarfsermittlung'!D67="B",20,10))))</f>
        <v/>
      </c>
      <c r="I67" s="31"/>
      <c r="J67" s="31"/>
      <c r="K67" s="27" t="str">
        <f>IF(J67="","",IF(INDEX(Düngemittel!$G:$G,MATCH(J67,Düngemittel!$B:$B,0))="","keine Angabe verfügbar!",INDEX(Düngemittel!$G:$G,MATCH(J67,Düngemittel!$B:$B,0))))</f>
        <v/>
      </c>
      <c r="L67" s="35" t="str">
        <f t="shared" si="6"/>
        <v/>
      </c>
      <c r="M67" s="25" t="str">
        <f t="shared" si="3"/>
        <v/>
      </c>
      <c r="N67" s="27" t="str">
        <f>IF(J67="","",INDEX(Düngemittel!$D:$D,MATCH(J67,Düngemittel!$B:$B,0)))</f>
        <v/>
      </c>
      <c r="O67" s="27" t="str">
        <f>IF(J67="","",INDEX(Düngemittel!$E:$E,MATCH(J67,Düngemittel!$B:$B,0)))</f>
        <v/>
      </c>
      <c r="P67" s="27" t="str">
        <f>IF(J67="","",INDEX(Düngemittel!$F:$F,MATCH(J67,Düngemittel!$B:$B,0)))</f>
        <v/>
      </c>
      <c r="Q67" s="143" t="str">
        <f t="shared" si="4"/>
        <v/>
      </c>
      <c r="R67" s="144" t="str">
        <f t="shared" si="5"/>
        <v/>
      </c>
    </row>
    <row r="68" spans="1:18" ht="15.75" x14ac:dyDescent="0.25">
      <c r="A68" s="95">
        <v>62</v>
      </c>
      <c r="B68" s="24" t="str">
        <f>IF(Flächenverzeichnis!A73="","",Flächenverzeichnis!A73)</f>
        <v/>
      </c>
      <c r="C68" s="25" t="str">
        <f>IF(Flächenverzeichnis!B73="","",Flächenverzeichnis!B73)</f>
        <v/>
      </c>
      <c r="D68" s="24" t="str">
        <f>IF(B68="","",IF(Flächenverzeichnis!F73="","Analysewert fehlt!",IF(AND(Flächenverzeichnis!F73&gt;=0,Flächenverzeichnis!F73&lt;=4),"A",IF(AND(Flächenverzeichnis!F73&gt;=5,Flächenverzeichnis!F73&lt;=7),"B",IF(AND(Flächenverzeichnis!F73&gt;=8,Flächenverzeichnis!F73&lt;=18),"C",IF(AND(Flächenverzeichnis!F73&gt;=19,Flächenverzeichnis!F73&lt;=27),"D",IF(Flächenverzeichnis!F73&gt;=28,"E","")))))))</f>
        <v/>
      </c>
      <c r="E68" s="55" t="str">
        <f>IF(B68="","",IF(Flächenverzeichnis!D73="","Angabe fehlt!",Flächenverzeichnis!D73))</f>
        <v/>
      </c>
      <c r="F68" s="29" t="str">
        <f>IF(B68="","",IF(D68="Analysewert fehlt!","Versorgungsstufe unbekannt!",IF(AND(Flächenverzeichnis!F73&gt;20,OR(D68="A",D68="B",D68="C")),10,IF(D68="A","30",IF(D68="B","20",IF(D68="C","10","0"))))))</f>
        <v/>
      </c>
      <c r="G68" s="29" t="str">
        <f t="shared" si="2"/>
        <v/>
      </c>
      <c r="H68" s="131" t="str">
        <f>IF(B68="","",IF(Flächenverzeichnis!F73="",30,IF('P-Bedarfsermittlung'!D68="A",30,IF('P-Bedarfsermittlung'!D68="B",20,10))))</f>
        <v/>
      </c>
      <c r="I68" s="31"/>
      <c r="J68" s="31"/>
      <c r="K68" s="27" t="str">
        <f>IF(J68="","",IF(INDEX(Düngemittel!$G:$G,MATCH(J68,Düngemittel!$B:$B,0))="","keine Angabe verfügbar!",INDEX(Düngemittel!$G:$G,MATCH(J68,Düngemittel!$B:$B,0))))</f>
        <v/>
      </c>
      <c r="L68" s="35" t="str">
        <f t="shared" si="6"/>
        <v/>
      </c>
      <c r="M68" s="25" t="str">
        <f t="shared" si="3"/>
        <v/>
      </c>
      <c r="N68" s="27" t="str">
        <f>IF(J68="","",INDEX(Düngemittel!$D:$D,MATCH(J68,Düngemittel!$B:$B,0)))</f>
        <v/>
      </c>
      <c r="O68" s="27" t="str">
        <f>IF(J68="","",INDEX(Düngemittel!$E:$E,MATCH(J68,Düngemittel!$B:$B,0)))</f>
        <v/>
      </c>
      <c r="P68" s="27" t="str">
        <f>IF(J68="","",INDEX(Düngemittel!$F:$F,MATCH(J68,Düngemittel!$B:$B,0)))</f>
        <v/>
      </c>
      <c r="Q68" s="143" t="str">
        <f t="shared" si="4"/>
        <v/>
      </c>
      <c r="R68" s="144" t="str">
        <f t="shared" si="5"/>
        <v/>
      </c>
    </row>
    <row r="69" spans="1:18" ht="15.75" x14ac:dyDescent="0.25">
      <c r="A69" s="95">
        <v>63</v>
      </c>
      <c r="B69" s="24" t="str">
        <f>IF(Flächenverzeichnis!A74="","",Flächenverzeichnis!A74)</f>
        <v/>
      </c>
      <c r="C69" s="25" t="str">
        <f>IF(Flächenverzeichnis!B74="","",Flächenverzeichnis!B74)</f>
        <v/>
      </c>
      <c r="D69" s="24" t="str">
        <f>IF(B69="","",IF(Flächenverzeichnis!F74="","Analysewert fehlt!",IF(AND(Flächenverzeichnis!F74&gt;=0,Flächenverzeichnis!F74&lt;=4),"A",IF(AND(Flächenverzeichnis!F74&gt;=5,Flächenverzeichnis!F74&lt;=7),"B",IF(AND(Flächenverzeichnis!F74&gt;=8,Flächenverzeichnis!F74&lt;=18),"C",IF(AND(Flächenverzeichnis!F74&gt;=19,Flächenverzeichnis!F74&lt;=27),"D",IF(Flächenverzeichnis!F74&gt;=28,"E","")))))))</f>
        <v/>
      </c>
      <c r="E69" s="55" t="str">
        <f>IF(B69="","",IF(Flächenverzeichnis!D74="","Angabe fehlt!",Flächenverzeichnis!D74))</f>
        <v/>
      </c>
      <c r="F69" s="29" t="str">
        <f>IF(B69="","",IF(D69="Analysewert fehlt!","Versorgungsstufe unbekannt!",IF(AND(Flächenverzeichnis!F74&gt;20,OR(D69="A",D69="B",D69="C")),10,IF(D69="A","30",IF(D69="B","20",IF(D69="C","10","0"))))))</f>
        <v/>
      </c>
      <c r="G69" s="29" t="str">
        <f t="shared" si="2"/>
        <v/>
      </c>
      <c r="H69" s="131" t="str">
        <f>IF(B69="","",IF(Flächenverzeichnis!F74="",30,IF('P-Bedarfsermittlung'!D69="A",30,IF('P-Bedarfsermittlung'!D69="B",20,10))))</f>
        <v/>
      </c>
      <c r="I69" s="31"/>
      <c r="J69" s="31"/>
      <c r="K69" s="27" t="str">
        <f>IF(J69="","",IF(INDEX(Düngemittel!$G:$G,MATCH(J69,Düngemittel!$B:$B,0))="","keine Angabe verfügbar!",INDEX(Düngemittel!$G:$G,MATCH(J69,Düngemittel!$B:$B,0))))</f>
        <v/>
      </c>
      <c r="L69" s="35" t="str">
        <f t="shared" si="6"/>
        <v/>
      </c>
      <c r="M69" s="25" t="str">
        <f t="shared" si="3"/>
        <v/>
      </c>
      <c r="N69" s="27" t="str">
        <f>IF(J69="","",INDEX(Düngemittel!$D:$D,MATCH(J69,Düngemittel!$B:$B,0)))</f>
        <v/>
      </c>
      <c r="O69" s="27" t="str">
        <f>IF(J69="","",INDEX(Düngemittel!$E:$E,MATCH(J69,Düngemittel!$B:$B,0)))</f>
        <v/>
      </c>
      <c r="P69" s="27" t="str">
        <f>IF(J69="","",INDEX(Düngemittel!$F:$F,MATCH(J69,Düngemittel!$B:$B,0)))</f>
        <v/>
      </c>
      <c r="Q69" s="143" t="str">
        <f t="shared" si="4"/>
        <v/>
      </c>
      <c r="R69" s="144" t="str">
        <f t="shared" si="5"/>
        <v/>
      </c>
    </row>
    <row r="70" spans="1:18" ht="15.75" x14ac:dyDescent="0.25">
      <c r="A70" s="95">
        <v>64</v>
      </c>
      <c r="B70" s="24" t="str">
        <f>IF(Flächenverzeichnis!A75="","",Flächenverzeichnis!A75)</f>
        <v/>
      </c>
      <c r="C70" s="25" t="str">
        <f>IF(Flächenverzeichnis!B75="","",Flächenverzeichnis!B75)</f>
        <v/>
      </c>
      <c r="D70" s="24" t="str">
        <f>IF(B70="","",IF(Flächenverzeichnis!F75="","Analysewert fehlt!",IF(AND(Flächenverzeichnis!F75&gt;=0,Flächenverzeichnis!F75&lt;=4),"A",IF(AND(Flächenverzeichnis!F75&gt;=5,Flächenverzeichnis!F75&lt;=7),"B",IF(AND(Flächenverzeichnis!F75&gt;=8,Flächenverzeichnis!F75&lt;=18),"C",IF(AND(Flächenverzeichnis!F75&gt;=19,Flächenverzeichnis!F75&lt;=27),"D",IF(Flächenverzeichnis!F75&gt;=28,"E","")))))))</f>
        <v/>
      </c>
      <c r="E70" s="55" t="str">
        <f>IF(B70="","",IF(Flächenverzeichnis!D75="","Angabe fehlt!",Flächenverzeichnis!D75))</f>
        <v/>
      </c>
      <c r="F70" s="29" t="str">
        <f>IF(B70="","",IF(D70="Analysewert fehlt!","Versorgungsstufe unbekannt!",IF(AND(Flächenverzeichnis!F75&gt;20,OR(D70="A",D70="B",D70="C")),10,IF(D70="A","30",IF(D70="B","20",IF(D70="C","10","0"))))))</f>
        <v/>
      </c>
      <c r="G70" s="29" t="str">
        <f t="shared" si="2"/>
        <v/>
      </c>
      <c r="H70" s="131" t="str">
        <f>IF(B70="","",IF(Flächenverzeichnis!F75="",30,IF('P-Bedarfsermittlung'!D70="A",30,IF('P-Bedarfsermittlung'!D70="B",20,10))))</f>
        <v/>
      </c>
      <c r="I70" s="31"/>
      <c r="J70" s="31"/>
      <c r="K70" s="27" t="str">
        <f>IF(J70="","",IF(INDEX(Düngemittel!$G:$G,MATCH(J70,Düngemittel!$B:$B,0))="","keine Angabe verfügbar!",INDEX(Düngemittel!$G:$G,MATCH(J70,Düngemittel!$B:$B,0))))</f>
        <v/>
      </c>
      <c r="L70" s="35" t="str">
        <f t="shared" si="6"/>
        <v/>
      </c>
      <c r="M70" s="25" t="str">
        <f t="shared" si="3"/>
        <v/>
      </c>
      <c r="N70" s="27" t="str">
        <f>IF(J70="","",INDEX(Düngemittel!$D:$D,MATCH(J70,Düngemittel!$B:$B,0)))</f>
        <v/>
      </c>
      <c r="O70" s="27" t="str">
        <f>IF(J70="","",INDEX(Düngemittel!$E:$E,MATCH(J70,Düngemittel!$B:$B,0)))</f>
        <v/>
      </c>
      <c r="P70" s="27" t="str">
        <f>IF(J70="","",INDEX(Düngemittel!$F:$F,MATCH(J70,Düngemittel!$B:$B,0)))</f>
        <v/>
      </c>
      <c r="Q70" s="143" t="str">
        <f t="shared" si="4"/>
        <v/>
      </c>
      <c r="R70" s="144" t="str">
        <f t="shared" si="5"/>
        <v/>
      </c>
    </row>
    <row r="71" spans="1:18" ht="15.75" x14ac:dyDescent="0.25">
      <c r="A71" s="95">
        <v>65</v>
      </c>
      <c r="B71" s="24" t="str">
        <f>IF(Flächenverzeichnis!A76="","",Flächenverzeichnis!A76)</f>
        <v/>
      </c>
      <c r="C71" s="25" t="str">
        <f>IF(Flächenverzeichnis!B76="","",Flächenverzeichnis!B76)</f>
        <v/>
      </c>
      <c r="D71" s="24" t="str">
        <f>IF(B71="","",IF(Flächenverzeichnis!F76="","Analysewert fehlt!",IF(AND(Flächenverzeichnis!F76&gt;=0,Flächenverzeichnis!F76&lt;=4),"A",IF(AND(Flächenverzeichnis!F76&gt;=5,Flächenverzeichnis!F76&lt;=7),"B",IF(AND(Flächenverzeichnis!F76&gt;=8,Flächenverzeichnis!F76&lt;=18),"C",IF(AND(Flächenverzeichnis!F76&gt;=19,Flächenverzeichnis!F76&lt;=27),"D",IF(Flächenverzeichnis!F76&gt;=28,"E","")))))))</f>
        <v/>
      </c>
      <c r="E71" s="55" t="str">
        <f>IF(B71="","",IF(Flächenverzeichnis!D76="","Angabe fehlt!",Flächenverzeichnis!D76))</f>
        <v/>
      </c>
      <c r="F71" s="29" t="str">
        <f>IF(B71="","",IF(D71="Analysewert fehlt!","Versorgungsstufe unbekannt!",IF(AND(Flächenverzeichnis!F76&gt;20,OR(D71="A",D71="B",D71="C")),10,IF(D71="A","30",IF(D71="B","20",IF(D71="C","10","0"))))))</f>
        <v/>
      </c>
      <c r="G71" s="29" t="str">
        <f t="shared" si="2"/>
        <v/>
      </c>
      <c r="H71" s="131" t="str">
        <f>IF(B71="","",IF(Flächenverzeichnis!F76="",30,IF('P-Bedarfsermittlung'!D71="A",30,IF('P-Bedarfsermittlung'!D71="B",20,10))))</f>
        <v/>
      </c>
      <c r="I71" s="31"/>
      <c r="J71" s="31"/>
      <c r="K71" s="27" t="str">
        <f>IF(J71="","",IF(INDEX(Düngemittel!$G:$G,MATCH(J71,Düngemittel!$B:$B,0))="","keine Angabe verfügbar!",INDEX(Düngemittel!$G:$G,MATCH(J71,Düngemittel!$B:$B,0))))</f>
        <v/>
      </c>
      <c r="L71" s="35" t="str">
        <f t="shared" ref="L71:L102" si="7">IF(C71="","",IF(J71="","",IF(I71="","Zielwert angeben!",IF(K71="keine Angabe verfügbar!","",((I71/K71)*C71)))))</f>
        <v/>
      </c>
      <c r="M71" s="25" t="str">
        <f t="shared" si="3"/>
        <v/>
      </c>
      <c r="N71" s="27" t="str">
        <f>IF(J71="","",INDEX(Düngemittel!$D:$D,MATCH(J71,Düngemittel!$B:$B,0)))</f>
        <v/>
      </c>
      <c r="O71" s="27" t="str">
        <f>IF(J71="","",INDEX(Düngemittel!$E:$E,MATCH(J71,Düngemittel!$B:$B,0)))</f>
        <v/>
      </c>
      <c r="P71" s="27" t="str">
        <f>IF(J71="","",INDEX(Düngemittel!$F:$F,MATCH(J71,Düngemittel!$B:$B,0)))</f>
        <v/>
      </c>
      <c r="Q71" s="143" t="str">
        <f t="shared" si="4"/>
        <v/>
      </c>
      <c r="R71" s="144" t="str">
        <f t="shared" si="5"/>
        <v/>
      </c>
    </row>
    <row r="72" spans="1:18" ht="15.75" x14ac:dyDescent="0.25">
      <c r="A72" s="95">
        <v>66</v>
      </c>
      <c r="B72" s="24" t="str">
        <f>IF(Flächenverzeichnis!A77="","",Flächenverzeichnis!A77)</f>
        <v/>
      </c>
      <c r="C72" s="25" t="str">
        <f>IF(Flächenverzeichnis!B77="","",Flächenverzeichnis!B77)</f>
        <v/>
      </c>
      <c r="D72" s="24" t="str">
        <f>IF(B72="","",IF(Flächenverzeichnis!F77="","Analysewert fehlt!",IF(AND(Flächenverzeichnis!F77&gt;=0,Flächenverzeichnis!F77&lt;=4),"A",IF(AND(Flächenverzeichnis!F77&gt;=5,Flächenverzeichnis!F77&lt;=7),"B",IF(AND(Flächenverzeichnis!F77&gt;=8,Flächenverzeichnis!F77&lt;=18),"C",IF(AND(Flächenverzeichnis!F77&gt;=19,Flächenverzeichnis!F77&lt;=27),"D",IF(Flächenverzeichnis!F77&gt;=28,"E","")))))))</f>
        <v/>
      </c>
      <c r="E72" s="55" t="str">
        <f>IF(B72="","",IF(Flächenverzeichnis!D77="","Angabe fehlt!",Flächenverzeichnis!D77))</f>
        <v/>
      </c>
      <c r="F72" s="29" t="str">
        <f>IF(B72="","",IF(D72="Analysewert fehlt!","Versorgungsstufe unbekannt!",IF(AND(Flächenverzeichnis!F77&gt;20,OR(D72="A",D72="B",D72="C")),10,IF(D72="A","30",IF(D72="B","20",IF(D72="C","10","0"))))))</f>
        <v/>
      </c>
      <c r="G72" s="29" t="str">
        <f t="shared" ref="G72:G203" si="8">IF(B72="","",IF(C72="","Schlaggröße angeben!",IF(OR(F72="Versorgungsstufe unbekannt!",F72="Angabe zu belastetem Gebiet fehlt!"),"Wert nicht ermittelbar!",F72*C72)))</f>
        <v/>
      </c>
      <c r="H72" s="131" t="str">
        <f>IF(B72="","",IF(Flächenverzeichnis!F77="",30,IF('P-Bedarfsermittlung'!D72="A",30,IF('P-Bedarfsermittlung'!D72="B",20,10))))</f>
        <v/>
      </c>
      <c r="I72" s="31"/>
      <c r="J72" s="31"/>
      <c r="K72" s="27" t="str">
        <f>IF(J72="","",IF(INDEX(Düngemittel!$G:$G,MATCH(J72,Düngemittel!$B:$B,0))="","keine Angabe verfügbar!",INDEX(Düngemittel!$G:$G,MATCH(J72,Düngemittel!$B:$B,0))))</f>
        <v/>
      </c>
      <c r="L72" s="35" t="str">
        <f t="shared" si="7"/>
        <v/>
      </c>
      <c r="M72" s="25" t="str">
        <f t="shared" ref="M72:M203" si="9">IF(OR(I72="",J72="",L72=""),"",K72*L72)</f>
        <v/>
      </c>
      <c r="N72" s="27" t="str">
        <f>IF(J72="","",INDEX(Düngemittel!$D:$D,MATCH(J72,Düngemittel!$B:$B,0)))</f>
        <v/>
      </c>
      <c r="O72" s="27" t="str">
        <f>IF(J72="","",INDEX(Düngemittel!$E:$E,MATCH(J72,Düngemittel!$B:$B,0)))</f>
        <v/>
      </c>
      <c r="P72" s="27" t="str">
        <f>IF(J72="","",INDEX(Düngemittel!$F:$F,MATCH(J72,Düngemittel!$B:$B,0)))</f>
        <v/>
      </c>
      <c r="Q72" s="143" t="str">
        <f t="shared" ref="Q72:Q203" si="10">IF(OR(I72="",J72="",L72=""),"",(L72*N72)/C72)</f>
        <v/>
      </c>
      <c r="R72" s="144" t="str">
        <f t="shared" ref="R72:R203" si="11">IF(OR(I72="",J72="",L72=""),"",L72*N72)</f>
        <v/>
      </c>
    </row>
    <row r="73" spans="1:18" ht="15.75" x14ac:dyDescent="0.25">
      <c r="A73" s="95">
        <v>67</v>
      </c>
      <c r="B73" s="24" t="str">
        <f>IF(Flächenverzeichnis!A78="","",Flächenverzeichnis!A78)</f>
        <v/>
      </c>
      <c r="C73" s="25" t="str">
        <f>IF(Flächenverzeichnis!B78="","",Flächenverzeichnis!B78)</f>
        <v/>
      </c>
      <c r="D73" s="24" t="str">
        <f>IF(B73="","",IF(Flächenverzeichnis!F78="","Analysewert fehlt!",IF(AND(Flächenverzeichnis!F78&gt;=0,Flächenverzeichnis!F78&lt;=4),"A",IF(AND(Flächenverzeichnis!F78&gt;=5,Flächenverzeichnis!F78&lt;=7),"B",IF(AND(Flächenverzeichnis!F78&gt;=8,Flächenverzeichnis!F78&lt;=18),"C",IF(AND(Flächenverzeichnis!F78&gt;=19,Flächenverzeichnis!F78&lt;=27),"D",IF(Flächenverzeichnis!F78&gt;=28,"E","")))))))</f>
        <v/>
      </c>
      <c r="E73" s="55" t="str">
        <f>IF(B73="","",IF(Flächenverzeichnis!D78="","Angabe fehlt!",Flächenverzeichnis!D78))</f>
        <v/>
      </c>
      <c r="F73" s="29" t="str">
        <f>IF(B73="","",IF(D73="Analysewert fehlt!","Versorgungsstufe unbekannt!",IF(AND(Flächenverzeichnis!F78&gt;20,OR(D73="A",D73="B",D73="C")),10,IF(D73="A","30",IF(D73="B","20",IF(D73="C","10","0"))))))</f>
        <v/>
      </c>
      <c r="G73" s="29" t="str">
        <f t="shared" si="8"/>
        <v/>
      </c>
      <c r="H73" s="131" t="str">
        <f>IF(B73="","",IF(Flächenverzeichnis!F78="",30,IF('P-Bedarfsermittlung'!D73="A",30,IF('P-Bedarfsermittlung'!D73="B",20,10))))</f>
        <v/>
      </c>
      <c r="I73" s="31"/>
      <c r="J73" s="31"/>
      <c r="K73" s="27" t="str">
        <f>IF(J73="","",IF(INDEX(Düngemittel!$G:$G,MATCH(J73,Düngemittel!$B:$B,0))="","keine Angabe verfügbar!",INDEX(Düngemittel!$G:$G,MATCH(J73,Düngemittel!$B:$B,0))))</f>
        <v/>
      </c>
      <c r="L73" s="35" t="str">
        <f t="shared" si="7"/>
        <v/>
      </c>
      <c r="M73" s="25" t="str">
        <f t="shared" si="9"/>
        <v/>
      </c>
      <c r="N73" s="27" t="str">
        <f>IF(J73="","",INDEX(Düngemittel!$D:$D,MATCH(J73,Düngemittel!$B:$B,0)))</f>
        <v/>
      </c>
      <c r="O73" s="27" t="str">
        <f>IF(J73="","",INDEX(Düngemittel!$E:$E,MATCH(J73,Düngemittel!$B:$B,0)))</f>
        <v/>
      </c>
      <c r="P73" s="27" t="str">
        <f>IF(J73="","",INDEX(Düngemittel!$F:$F,MATCH(J73,Düngemittel!$B:$B,0)))</f>
        <v/>
      </c>
      <c r="Q73" s="143" t="str">
        <f t="shared" si="10"/>
        <v/>
      </c>
      <c r="R73" s="144" t="str">
        <f t="shared" si="11"/>
        <v/>
      </c>
    </row>
    <row r="74" spans="1:18" ht="15.75" x14ac:dyDescent="0.25">
      <c r="A74" s="95">
        <v>68</v>
      </c>
      <c r="B74" s="24" t="str">
        <f>IF(Flächenverzeichnis!A79="","",Flächenverzeichnis!A79)</f>
        <v/>
      </c>
      <c r="C74" s="25" t="str">
        <f>IF(Flächenverzeichnis!B79="","",Flächenverzeichnis!B79)</f>
        <v/>
      </c>
      <c r="D74" s="24" t="str">
        <f>IF(B74="","",IF(Flächenverzeichnis!F79="","Analysewert fehlt!",IF(AND(Flächenverzeichnis!F79&gt;=0,Flächenverzeichnis!F79&lt;=4),"A",IF(AND(Flächenverzeichnis!F79&gt;=5,Flächenverzeichnis!F79&lt;=7),"B",IF(AND(Flächenverzeichnis!F79&gt;=8,Flächenverzeichnis!F79&lt;=18),"C",IF(AND(Flächenverzeichnis!F79&gt;=19,Flächenverzeichnis!F79&lt;=27),"D",IF(Flächenverzeichnis!F79&gt;=28,"E","")))))))</f>
        <v/>
      </c>
      <c r="E74" s="55" t="str">
        <f>IF(B74="","",IF(Flächenverzeichnis!D79="","Angabe fehlt!",Flächenverzeichnis!D79))</f>
        <v/>
      </c>
      <c r="F74" s="29" t="str">
        <f>IF(B74="","",IF(D74="Analysewert fehlt!","Versorgungsstufe unbekannt!",IF(AND(Flächenverzeichnis!F79&gt;20,OR(D74="A",D74="B",D74="C")),10,IF(D74="A","30",IF(D74="B","20",IF(D74="C","10","0"))))))</f>
        <v/>
      </c>
      <c r="G74" s="29" t="str">
        <f t="shared" si="8"/>
        <v/>
      </c>
      <c r="H74" s="131" t="str">
        <f>IF(B74="","",IF(Flächenverzeichnis!F79="",30,IF('P-Bedarfsermittlung'!D74="A",30,IF('P-Bedarfsermittlung'!D74="B",20,10))))</f>
        <v/>
      </c>
      <c r="I74" s="31"/>
      <c r="J74" s="31"/>
      <c r="K74" s="27" t="str">
        <f>IF(J74="","",IF(INDEX(Düngemittel!$G:$G,MATCH(J74,Düngemittel!$B:$B,0))="","keine Angabe verfügbar!",INDEX(Düngemittel!$G:$G,MATCH(J74,Düngemittel!$B:$B,0))))</f>
        <v/>
      </c>
      <c r="L74" s="35" t="str">
        <f t="shared" si="7"/>
        <v/>
      </c>
      <c r="M74" s="25" t="str">
        <f t="shared" si="9"/>
        <v/>
      </c>
      <c r="N74" s="27" t="str">
        <f>IF(J74="","",INDEX(Düngemittel!$D:$D,MATCH(J74,Düngemittel!$B:$B,0)))</f>
        <v/>
      </c>
      <c r="O74" s="27" t="str">
        <f>IF(J74="","",INDEX(Düngemittel!$E:$E,MATCH(J74,Düngemittel!$B:$B,0)))</f>
        <v/>
      </c>
      <c r="P74" s="27" t="str">
        <f>IF(J74="","",INDEX(Düngemittel!$F:$F,MATCH(J74,Düngemittel!$B:$B,0)))</f>
        <v/>
      </c>
      <c r="Q74" s="143" t="str">
        <f t="shared" si="10"/>
        <v/>
      </c>
      <c r="R74" s="144" t="str">
        <f t="shared" si="11"/>
        <v/>
      </c>
    </row>
    <row r="75" spans="1:18" ht="15.75" x14ac:dyDescent="0.25">
      <c r="A75" s="95">
        <v>69</v>
      </c>
      <c r="B75" s="24" t="str">
        <f>IF(Flächenverzeichnis!A80="","",Flächenverzeichnis!A80)</f>
        <v/>
      </c>
      <c r="C75" s="25" t="str">
        <f>IF(Flächenverzeichnis!B80="","",Flächenverzeichnis!B80)</f>
        <v/>
      </c>
      <c r="D75" s="24" t="str">
        <f>IF(B75="","",IF(Flächenverzeichnis!F80="","Analysewert fehlt!",IF(AND(Flächenverzeichnis!F80&gt;=0,Flächenverzeichnis!F80&lt;=4),"A",IF(AND(Flächenverzeichnis!F80&gt;=5,Flächenverzeichnis!F80&lt;=7),"B",IF(AND(Flächenverzeichnis!F80&gt;=8,Flächenverzeichnis!F80&lt;=18),"C",IF(AND(Flächenverzeichnis!F80&gt;=19,Flächenverzeichnis!F80&lt;=27),"D",IF(Flächenverzeichnis!F80&gt;=28,"E","")))))))</f>
        <v/>
      </c>
      <c r="E75" s="55" t="str">
        <f>IF(B75="","",IF(Flächenverzeichnis!D80="","Angabe fehlt!",Flächenverzeichnis!D80))</f>
        <v/>
      </c>
      <c r="F75" s="29" t="str">
        <f>IF(B75="","",IF(D75="Analysewert fehlt!","Versorgungsstufe unbekannt!",IF(AND(Flächenverzeichnis!F80&gt;20,OR(D75="A",D75="B",D75="C")),10,IF(D75="A","30",IF(D75="B","20",IF(D75="C","10","0"))))))</f>
        <v/>
      </c>
      <c r="G75" s="29" t="str">
        <f t="shared" si="8"/>
        <v/>
      </c>
      <c r="H75" s="131" t="str">
        <f>IF(B75="","",IF(Flächenverzeichnis!F80="",30,IF('P-Bedarfsermittlung'!D75="A",30,IF('P-Bedarfsermittlung'!D75="B",20,10))))</f>
        <v/>
      </c>
      <c r="I75" s="31"/>
      <c r="J75" s="31"/>
      <c r="K75" s="27" t="str">
        <f>IF(J75="","",IF(INDEX(Düngemittel!$G:$G,MATCH(J75,Düngemittel!$B:$B,0))="","keine Angabe verfügbar!",INDEX(Düngemittel!$G:$G,MATCH(J75,Düngemittel!$B:$B,0))))</f>
        <v/>
      </c>
      <c r="L75" s="35" t="str">
        <f t="shared" si="7"/>
        <v/>
      </c>
      <c r="M75" s="25" t="str">
        <f t="shared" si="9"/>
        <v/>
      </c>
      <c r="N75" s="27" t="str">
        <f>IF(J75="","",INDEX(Düngemittel!$D:$D,MATCH(J75,Düngemittel!$B:$B,0)))</f>
        <v/>
      </c>
      <c r="O75" s="27" t="str">
        <f>IF(J75="","",INDEX(Düngemittel!$E:$E,MATCH(J75,Düngemittel!$B:$B,0)))</f>
        <v/>
      </c>
      <c r="P75" s="27" t="str">
        <f>IF(J75="","",INDEX(Düngemittel!$F:$F,MATCH(J75,Düngemittel!$B:$B,0)))</f>
        <v/>
      </c>
      <c r="Q75" s="143" t="str">
        <f t="shared" si="10"/>
        <v/>
      </c>
      <c r="R75" s="144" t="str">
        <f t="shared" si="11"/>
        <v/>
      </c>
    </row>
    <row r="76" spans="1:18" ht="15.75" x14ac:dyDescent="0.25">
      <c r="A76" s="95">
        <v>70</v>
      </c>
      <c r="B76" s="24" t="str">
        <f>IF(Flächenverzeichnis!A81="","",Flächenverzeichnis!A81)</f>
        <v/>
      </c>
      <c r="C76" s="25" t="str">
        <f>IF(Flächenverzeichnis!B81="","",Flächenverzeichnis!B81)</f>
        <v/>
      </c>
      <c r="D76" s="24" t="str">
        <f>IF(B76="","",IF(Flächenverzeichnis!F81="","Analysewert fehlt!",IF(AND(Flächenverzeichnis!F81&gt;=0,Flächenverzeichnis!F81&lt;=4),"A",IF(AND(Flächenverzeichnis!F81&gt;=5,Flächenverzeichnis!F81&lt;=7),"B",IF(AND(Flächenverzeichnis!F81&gt;=8,Flächenverzeichnis!F81&lt;=18),"C",IF(AND(Flächenverzeichnis!F81&gt;=19,Flächenverzeichnis!F81&lt;=27),"D",IF(Flächenverzeichnis!F81&gt;=28,"E","")))))))</f>
        <v/>
      </c>
      <c r="E76" s="55" t="str">
        <f>IF(B76="","",IF(Flächenverzeichnis!D81="","Angabe fehlt!",Flächenverzeichnis!D81))</f>
        <v/>
      </c>
      <c r="F76" s="29" t="str">
        <f>IF(B76="","",IF(D76="Analysewert fehlt!","Versorgungsstufe unbekannt!",IF(AND(Flächenverzeichnis!F81&gt;20,OR(D76="A",D76="B",D76="C")),10,IF(D76="A","30",IF(D76="B","20",IF(D76="C","10","0"))))))</f>
        <v/>
      </c>
      <c r="G76" s="29" t="str">
        <f t="shared" si="8"/>
        <v/>
      </c>
      <c r="H76" s="131" t="str">
        <f>IF(B76="","",IF(Flächenverzeichnis!F81="",30,IF('P-Bedarfsermittlung'!D76="A",30,IF('P-Bedarfsermittlung'!D76="B",20,10))))</f>
        <v/>
      </c>
      <c r="I76" s="31"/>
      <c r="J76" s="31"/>
      <c r="K76" s="27" t="str">
        <f>IF(J76="","",IF(INDEX(Düngemittel!$G:$G,MATCH(J76,Düngemittel!$B:$B,0))="","keine Angabe verfügbar!",INDEX(Düngemittel!$G:$G,MATCH(J76,Düngemittel!$B:$B,0))))</f>
        <v/>
      </c>
      <c r="L76" s="35" t="str">
        <f t="shared" si="7"/>
        <v/>
      </c>
      <c r="M76" s="25" t="str">
        <f t="shared" si="9"/>
        <v/>
      </c>
      <c r="N76" s="27" t="str">
        <f>IF(J76="","",INDEX(Düngemittel!$D:$D,MATCH(J76,Düngemittel!$B:$B,0)))</f>
        <v/>
      </c>
      <c r="O76" s="27" t="str">
        <f>IF(J76="","",INDEX(Düngemittel!$E:$E,MATCH(J76,Düngemittel!$B:$B,0)))</f>
        <v/>
      </c>
      <c r="P76" s="27" t="str">
        <f>IF(J76="","",INDEX(Düngemittel!$F:$F,MATCH(J76,Düngemittel!$B:$B,0)))</f>
        <v/>
      </c>
      <c r="Q76" s="143" t="str">
        <f t="shared" si="10"/>
        <v/>
      </c>
      <c r="R76" s="144" t="str">
        <f t="shared" si="11"/>
        <v/>
      </c>
    </row>
    <row r="77" spans="1:18" ht="15.75" x14ac:dyDescent="0.25">
      <c r="A77" s="95">
        <v>71</v>
      </c>
      <c r="B77" s="24" t="str">
        <f>IF(Flächenverzeichnis!A82="","",Flächenverzeichnis!A82)</f>
        <v/>
      </c>
      <c r="C77" s="25" t="str">
        <f>IF(Flächenverzeichnis!B82="","",Flächenverzeichnis!B82)</f>
        <v/>
      </c>
      <c r="D77" s="24" t="str">
        <f>IF(B77="","",IF(Flächenverzeichnis!F82="","Analysewert fehlt!",IF(AND(Flächenverzeichnis!F82&gt;=0,Flächenverzeichnis!F82&lt;=4),"A",IF(AND(Flächenverzeichnis!F82&gt;=5,Flächenverzeichnis!F82&lt;=7),"B",IF(AND(Flächenverzeichnis!F82&gt;=8,Flächenverzeichnis!F82&lt;=18),"C",IF(AND(Flächenverzeichnis!F82&gt;=19,Flächenverzeichnis!F82&lt;=27),"D",IF(Flächenverzeichnis!F82&gt;=28,"E","")))))))</f>
        <v/>
      </c>
      <c r="E77" s="55" t="str">
        <f>IF(B77="","",IF(Flächenverzeichnis!D82="","Angabe fehlt!",Flächenverzeichnis!D82))</f>
        <v/>
      </c>
      <c r="F77" s="29" t="str">
        <f>IF(B77="","",IF(D77="Analysewert fehlt!","Versorgungsstufe unbekannt!",IF(AND(Flächenverzeichnis!F82&gt;20,OR(D77="A",D77="B",D77="C")),10,IF(D77="A","30",IF(D77="B","20",IF(D77="C","10","0"))))))</f>
        <v/>
      </c>
      <c r="G77" s="29" t="str">
        <f t="shared" si="8"/>
        <v/>
      </c>
      <c r="H77" s="131" t="str">
        <f>IF(B77="","",IF(Flächenverzeichnis!F82="",30,IF('P-Bedarfsermittlung'!D77="A",30,IF('P-Bedarfsermittlung'!D77="B",20,10))))</f>
        <v/>
      </c>
      <c r="I77" s="31"/>
      <c r="J77" s="31"/>
      <c r="K77" s="27" t="str">
        <f>IF(J77="","",IF(INDEX(Düngemittel!$G:$G,MATCH(J77,Düngemittel!$B:$B,0))="","keine Angabe verfügbar!",INDEX(Düngemittel!$G:$G,MATCH(J77,Düngemittel!$B:$B,0))))</f>
        <v/>
      </c>
      <c r="L77" s="35" t="str">
        <f t="shared" si="7"/>
        <v/>
      </c>
      <c r="M77" s="25" t="str">
        <f t="shared" si="9"/>
        <v/>
      </c>
      <c r="N77" s="27" t="str">
        <f>IF(J77="","",INDEX(Düngemittel!$D:$D,MATCH(J77,Düngemittel!$B:$B,0)))</f>
        <v/>
      </c>
      <c r="O77" s="27" t="str">
        <f>IF(J77="","",INDEX(Düngemittel!$E:$E,MATCH(J77,Düngemittel!$B:$B,0)))</f>
        <v/>
      </c>
      <c r="P77" s="27" t="str">
        <f>IF(J77="","",INDEX(Düngemittel!$F:$F,MATCH(J77,Düngemittel!$B:$B,0)))</f>
        <v/>
      </c>
      <c r="Q77" s="143" t="str">
        <f t="shared" si="10"/>
        <v/>
      </c>
      <c r="R77" s="144" t="str">
        <f t="shared" si="11"/>
        <v/>
      </c>
    </row>
    <row r="78" spans="1:18" ht="15.75" x14ac:dyDescent="0.25">
      <c r="A78" s="95">
        <v>72</v>
      </c>
      <c r="B78" s="24" t="str">
        <f>IF(Flächenverzeichnis!A83="","",Flächenverzeichnis!A83)</f>
        <v/>
      </c>
      <c r="C78" s="25" t="str">
        <f>IF(Flächenverzeichnis!B83="","",Flächenverzeichnis!B83)</f>
        <v/>
      </c>
      <c r="D78" s="24" t="str">
        <f>IF(B78="","",IF(Flächenverzeichnis!F83="","Analysewert fehlt!",IF(AND(Flächenverzeichnis!F83&gt;=0,Flächenverzeichnis!F83&lt;=4),"A",IF(AND(Flächenverzeichnis!F83&gt;=5,Flächenverzeichnis!F83&lt;=7),"B",IF(AND(Flächenverzeichnis!F83&gt;=8,Flächenverzeichnis!F83&lt;=18),"C",IF(AND(Flächenverzeichnis!F83&gt;=19,Flächenverzeichnis!F83&lt;=27),"D",IF(Flächenverzeichnis!F83&gt;=28,"E","")))))))</f>
        <v/>
      </c>
      <c r="E78" s="55" t="str">
        <f>IF(B78="","",IF(Flächenverzeichnis!D83="","Angabe fehlt!",Flächenverzeichnis!D83))</f>
        <v/>
      </c>
      <c r="F78" s="29" t="str">
        <f>IF(B78="","",IF(D78="Analysewert fehlt!","Versorgungsstufe unbekannt!",IF(AND(Flächenverzeichnis!F83&gt;20,OR(D78="A",D78="B",D78="C")),10,IF(D78="A","30",IF(D78="B","20",IF(D78="C","10","0"))))))</f>
        <v/>
      </c>
      <c r="G78" s="29" t="str">
        <f t="shared" si="8"/>
        <v/>
      </c>
      <c r="H78" s="131" t="str">
        <f>IF(B78="","",IF(Flächenverzeichnis!F83="",30,IF('P-Bedarfsermittlung'!D78="A",30,IF('P-Bedarfsermittlung'!D78="B",20,10))))</f>
        <v/>
      </c>
      <c r="I78" s="31"/>
      <c r="J78" s="31"/>
      <c r="K78" s="27" t="str">
        <f>IF(J78="","",IF(INDEX(Düngemittel!$G:$G,MATCH(J78,Düngemittel!$B:$B,0))="","keine Angabe verfügbar!",INDEX(Düngemittel!$G:$G,MATCH(J78,Düngemittel!$B:$B,0))))</f>
        <v/>
      </c>
      <c r="L78" s="35" t="str">
        <f t="shared" si="7"/>
        <v/>
      </c>
      <c r="M78" s="25" t="str">
        <f t="shared" si="9"/>
        <v/>
      </c>
      <c r="N78" s="27" t="str">
        <f>IF(J78="","",INDEX(Düngemittel!$D:$D,MATCH(J78,Düngemittel!$B:$B,0)))</f>
        <v/>
      </c>
      <c r="O78" s="27" t="str">
        <f>IF(J78="","",INDEX(Düngemittel!$E:$E,MATCH(J78,Düngemittel!$B:$B,0)))</f>
        <v/>
      </c>
      <c r="P78" s="27" t="str">
        <f>IF(J78="","",INDEX(Düngemittel!$F:$F,MATCH(J78,Düngemittel!$B:$B,0)))</f>
        <v/>
      </c>
      <c r="Q78" s="143" t="str">
        <f t="shared" si="10"/>
        <v/>
      </c>
      <c r="R78" s="144" t="str">
        <f t="shared" si="11"/>
        <v/>
      </c>
    </row>
    <row r="79" spans="1:18" ht="15.75" x14ac:dyDescent="0.25">
      <c r="A79" s="95">
        <v>73</v>
      </c>
      <c r="B79" s="24" t="str">
        <f>IF(Flächenverzeichnis!A84="","",Flächenverzeichnis!A84)</f>
        <v/>
      </c>
      <c r="C79" s="25" t="str">
        <f>IF(Flächenverzeichnis!B84="","",Flächenverzeichnis!B84)</f>
        <v/>
      </c>
      <c r="D79" s="24" t="str">
        <f>IF(B79="","",IF(Flächenverzeichnis!F84="","Analysewert fehlt!",IF(AND(Flächenverzeichnis!F84&gt;=0,Flächenverzeichnis!F84&lt;=4),"A",IF(AND(Flächenverzeichnis!F84&gt;=5,Flächenverzeichnis!F84&lt;=7),"B",IF(AND(Flächenverzeichnis!F84&gt;=8,Flächenverzeichnis!F84&lt;=18),"C",IF(AND(Flächenverzeichnis!F84&gt;=19,Flächenverzeichnis!F84&lt;=27),"D",IF(Flächenverzeichnis!F84&gt;=28,"E","")))))))</f>
        <v/>
      </c>
      <c r="E79" s="55" t="str">
        <f>IF(B79="","",IF(Flächenverzeichnis!D84="","Angabe fehlt!",Flächenverzeichnis!D84))</f>
        <v/>
      </c>
      <c r="F79" s="29" t="str">
        <f>IF(B79="","",IF(D79="Analysewert fehlt!","Versorgungsstufe unbekannt!",IF(AND(Flächenverzeichnis!F84&gt;20,OR(D79="A",D79="B",D79="C")),10,IF(D79="A","30",IF(D79="B","20",IF(D79="C","10","0"))))))</f>
        <v/>
      </c>
      <c r="G79" s="29" t="str">
        <f t="shared" si="8"/>
        <v/>
      </c>
      <c r="H79" s="131" t="str">
        <f>IF(B79="","",IF(Flächenverzeichnis!F84="",30,IF('P-Bedarfsermittlung'!D79="A",30,IF('P-Bedarfsermittlung'!D79="B",20,10))))</f>
        <v/>
      </c>
      <c r="I79" s="31"/>
      <c r="J79" s="31"/>
      <c r="K79" s="27" t="str">
        <f>IF(J79="","",IF(INDEX(Düngemittel!$G:$G,MATCH(J79,Düngemittel!$B:$B,0))="","keine Angabe verfügbar!",INDEX(Düngemittel!$G:$G,MATCH(J79,Düngemittel!$B:$B,0))))</f>
        <v/>
      </c>
      <c r="L79" s="35" t="str">
        <f t="shared" si="7"/>
        <v/>
      </c>
      <c r="M79" s="25" t="str">
        <f t="shared" si="9"/>
        <v/>
      </c>
      <c r="N79" s="27" t="str">
        <f>IF(J79="","",INDEX(Düngemittel!$D:$D,MATCH(J79,Düngemittel!$B:$B,0)))</f>
        <v/>
      </c>
      <c r="O79" s="27" t="str">
        <f>IF(J79="","",INDEX(Düngemittel!$E:$E,MATCH(J79,Düngemittel!$B:$B,0)))</f>
        <v/>
      </c>
      <c r="P79" s="27" t="str">
        <f>IF(J79="","",INDEX(Düngemittel!$F:$F,MATCH(J79,Düngemittel!$B:$B,0)))</f>
        <v/>
      </c>
      <c r="Q79" s="143" t="str">
        <f t="shared" si="10"/>
        <v/>
      </c>
      <c r="R79" s="144" t="str">
        <f t="shared" si="11"/>
        <v/>
      </c>
    </row>
    <row r="80" spans="1:18" ht="15.75" x14ac:dyDescent="0.25">
      <c r="A80" s="95">
        <v>74</v>
      </c>
      <c r="B80" s="24" t="str">
        <f>IF(Flächenverzeichnis!A85="","",Flächenverzeichnis!A85)</f>
        <v/>
      </c>
      <c r="C80" s="25" t="str">
        <f>IF(Flächenverzeichnis!B85="","",Flächenverzeichnis!B85)</f>
        <v/>
      </c>
      <c r="D80" s="24" t="str">
        <f>IF(B80="","",IF(Flächenverzeichnis!F85="","Analysewert fehlt!",IF(AND(Flächenverzeichnis!F85&gt;=0,Flächenverzeichnis!F85&lt;=4),"A",IF(AND(Flächenverzeichnis!F85&gt;=5,Flächenverzeichnis!F85&lt;=7),"B",IF(AND(Flächenverzeichnis!F85&gt;=8,Flächenverzeichnis!F85&lt;=18),"C",IF(AND(Flächenverzeichnis!F85&gt;=19,Flächenverzeichnis!F85&lt;=27),"D",IF(Flächenverzeichnis!F85&gt;=28,"E","")))))))</f>
        <v/>
      </c>
      <c r="E80" s="55" t="str">
        <f>IF(B80="","",IF(Flächenverzeichnis!D85="","Angabe fehlt!",Flächenverzeichnis!D85))</f>
        <v/>
      </c>
      <c r="F80" s="29" t="str">
        <f>IF(B80="","",IF(D80="Analysewert fehlt!","Versorgungsstufe unbekannt!",IF(AND(Flächenverzeichnis!F85&gt;20,OR(D80="A",D80="B",D80="C")),10,IF(D80="A","30",IF(D80="B","20",IF(D80="C","10","0"))))))</f>
        <v/>
      </c>
      <c r="G80" s="29" t="str">
        <f t="shared" si="8"/>
        <v/>
      </c>
      <c r="H80" s="131" t="str">
        <f>IF(B80="","",IF(Flächenverzeichnis!F85="",30,IF('P-Bedarfsermittlung'!D80="A",30,IF('P-Bedarfsermittlung'!D80="B",20,10))))</f>
        <v/>
      </c>
      <c r="I80" s="31"/>
      <c r="J80" s="31"/>
      <c r="K80" s="27" t="str">
        <f>IF(J80="","",IF(INDEX(Düngemittel!$G:$G,MATCH(J80,Düngemittel!$B:$B,0))="","keine Angabe verfügbar!",INDEX(Düngemittel!$G:$G,MATCH(J80,Düngemittel!$B:$B,0))))</f>
        <v/>
      </c>
      <c r="L80" s="35" t="str">
        <f t="shared" si="7"/>
        <v/>
      </c>
      <c r="M80" s="25" t="str">
        <f t="shared" si="9"/>
        <v/>
      </c>
      <c r="N80" s="27" t="str">
        <f>IF(J80="","",INDEX(Düngemittel!$D:$D,MATCH(J80,Düngemittel!$B:$B,0)))</f>
        <v/>
      </c>
      <c r="O80" s="27" t="str">
        <f>IF(J80="","",INDEX(Düngemittel!$E:$E,MATCH(J80,Düngemittel!$B:$B,0)))</f>
        <v/>
      </c>
      <c r="P80" s="27" t="str">
        <f>IF(J80="","",INDEX(Düngemittel!$F:$F,MATCH(J80,Düngemittel!$B:$B,0)))</f>
        <v/>
      </c>
      <c r="Q80" s="143" t="str">
        <f t="shared" si="10"/>
        <v/>
      </c>
      <c r="R80" s="144" t="str">
        <f t="shared" si="11"/>
        <v/>
      </c>
    </row>
    <row r="81" spans="1:18" ht="15.75" x14ac:dyDescent="0.25">
      <c r="A81" s="95">
        <v>75</v>
      </c>
      <c r="B81" s="24" t="str">
        <f>IF(Flächenverzeichnis!A86="","",Flächenverzeichnis!A86)</f>
        <v/>
      </c>
      <c r="C81" s="25" t="str">
        <f>IF(Flächenverzeichnis!B86="","",Flächenverzeichnis!B86)</f>
        <v/>
      </c>
      <c r="D81" s="24" t="str">
        <f>IF(B81="","",IF(Flächenverzeichnis!F86="","Analysewert fehlt!",IF(AND(Flächenverzeichnis!F86&gt;=0,Flächenverzeichnis!F86&lt;=4),"A",IF(AND(Flächenverzeichnis!F86&gt;=5,Flächenverzeichnis!F86&lt;=7),"B",IF(AND(Flächenverzeichnis!F86&gt;=8,Flächenverzeichnis!F86&lt;=18),"C",IF(AND(Flächenverzeichnis!F86&gt;=19,Flächenverzeichnis!F86&lt;=27),"D",IF(Flächenverzeichnis!F86&gt;=28,"E","")))))))</f>
        <v/>
      </c>
      <c r="E81" s="55" t="str">
        <f>IF(B81="","",IF(Flächenverzeichnis!D86="","Angabe fehlt!",Flächenverzeichnis!D86))</f>
        <v/>
      </c>
      <c r="F81" s="29" t="str">
        <f>IF(B81="","",IF(D81="Analysewert fehlt!","Versorgungsstufe unbekannt!",IF(AND(Flächenverzeichnis!F86&gt;20,OR(D81="A",D81="B",D81="C")),10,IF(D81="A","30",IF(D81="B","20",IF(D81="C","10","0"))))))</f>
        <v/>
      </c>
      <c r="G81" s="29" t="str">
        <f t="shared" si="8"/>
        <v/>
      </c>
      <c r="H81" s="131" t="str">
        <f>IF(B81="","",IF(Flächenverzeichnis!F86="",30,IF('P-Bedarfsermittlung'!D81="A",30,IF('P-Bedarfsermittlung'!D81="B",20,10))))</f>
        <v/>
      </c>
      <c r="I81" s="31"/>
      <c r="J81" s="31"/>
      <c r="K81" s="27" t="str">
        <f>IF(J81="","",IF(INDEX(Düngemittel!$G:$G,MATCH(J81,Düngemittel!$B:$B,0))="","keine Angabe verfügbar!",INDEX(Düngemittel!$G:$G,MATCH(J81,Düngemittel!$B:$B,0))))</f>
        <v/>
      </c>
      <c r="L81" s="35" t="str">
        <f t="shared" si="7"/>
        <v/>
      </c>
      <c r="M81" s="25" t="str">
        <f t="shared" si="9"/>
        <v/>
      </c>
      <c r="N81" s="27" t="str">
        <f>IF(J81="","",INDEX(Düngemittel!$D:$D,MATCH(J81,Düngemittel!$B:$B,0)))</f>
        <v/>
      </c>
      <c r="O81" s="27" t="str">
        <f>IF(J81="","",INDEX(Düngemittel!$E:$E,MATCH(J81,Düngemittel!$B:$B,0)))</f>
        <v/>
      </c>
      <c r="P81" s="27" t="str">
        <f>IF(J81="","",INDEX(Düngemittel!$F:$F,MATCH(J81,Düngemittel!$B:$B,0)))</f>
        <v/>
      </c>
      <c r="Q81" s="143" t="str">
        <f t="shared" si="10"/>
        <v/>
      </c>
      <c r="R81" s="144" t="str">
        <f t="shared" si="11"/>
        <v/>
      </c>
    </row>
    <row r="82" spans="1:18" ht="15.75" x14ac:dyDescent="0.25">
      <c r="A82" s="95">
        <v>76</v>
      </c>
      <c r="B82" s="24" t="str">
        <f>IF(Flächenverzeichnis!A87="","",Flächenverzeichnis!A87)</f>
        <v/>
      </c>
      <c r="C82" s="25" t="str">
        <f>IF(Flächenverzeichnis!B87="","",Flächenverzeichnis!B87)</f>
        <v/>
      </c>
      <c r="D82" s="24" t="str">
        <f>IF(B82="","",IF(Flächenverzeichnis!F87="","Analysewert fehlt!",IF(AND(Flächenverzeichnis!F87&gt;=0,Flächenverzeichnis!F87&lt;=4),"A",IF(AND(Flächenverzeichnis!F87&gt;=5,Flächenverzeichnis!F87&lt;=7),"B",IF(AND(Flächenverzeichnis!F87&gt;=8,Flächenverzeichnis!F87&lt;=18),"C",IF(AND(Flächenverzeichnis!F87&gt;=19,Flächenverzeichnis!F87&lt;=27),"D",IF(Flächenverzeichnis!F87&gt;=28,"E","")))))))</f>
        <v/>
      </c>
      <c r="E82" s="55" t="str">
        <f>IF(B82="","",IF(Flächenverzeichnis!D87="","Angabe fehlt!",Flächenverzeichnis!D87))</f>
        <v/>
      </c>
      <c r="F82" s="29" t="str">
        <f>IF(B82="","",IF(D82="Analysewert fehlt!","Versorgungsstufe unbekannt!",IF(AND(Flächenverzeichnis!F87&gt;20,OR(D82="A",D82="B",D82="C")),10,IF(D82="A","30",IF(D82="B","20",IF(D82="C","10","0"))))))</f>
        <v/>
      </c>
      <c r="G82" s="29" t="str">
        <f t="shared" si="8"/>
        <v/>
      </c>
      <c r="H82" s="131" t="str">
        <f>IF(B82="","",IF(Flächenverzeichnis!F87="",30,IF('P-Bedarfsermittlung'!D82="A",30,IF('P-Bedarfsermittlung'!D82="B",20,10))))</f>
        <v/>
      </c>
      <c r="I82" s="31"/>
      <c r="J82" s="31"/>
      <c r="K82" s="27" t="str">
        <f>IF(J82="","",IF(INDEX(Düngemittel!$G:$G,MATCH(J82,Düngemittel!$B:$B,0))="","keine Angabe verfügbar!",INDEX(Düngemittel!$G:$G,MATCH(J82,Düngemittel!$B:$B,0))))</f>
        <v/>
      </c>
      <c r="L82" s="35" t="str">
        <f t="shared" si="7"/>
        <v/>
      </c>
      <c r="M82" s="25" t="str">
        <f t="shared" si="9"/>
        <v/>
      </c>
      <c r="N82" s="27" t="str">
        <f>IF(J82="","",INDEX(Düngemittel!$D:$D,MATCH(J82,Düngemittel!$B:$B,0)))</f>
        <v/>
      </c>
      <c r="O82" s="27" t="str">
        <f>IF(J82="","",INDEX(Düngemittel!$E:$E,MATCH(J82,Düngemittel!$B:$B,0)))</f>
        <v/>
      </c>
      <c r="P82" s="27" t="str">
        <f>IF(J82="","",INDEX(Düngemittel!$F:$F,MATCH(J82,Düngemittel!$B:$B,0)))</f>
        <v/>
      </c>
      <c r="Q82" s="143" t="str">
        <f t="shared" si="10"/>
        <v/>
      </c>
      <c r="R82" s="144" t="str">
        <f t="shared" si="11"/>
        <v/>
      </c>
    </row>
    <row r="83" spans="1:18" ht="15.75" x14ac:dyDescent="0.25">
      <c r="A83" s="95">
        <v>77</v>
      </c>
      <c r="B83" s="24" t="str">
        <f>IF(Flächenverzeichnis!A88="","",Flächenverzeichnis!A88)</f>
        <v/>
      </c>
      <c r="C83" s="25" t="str">
        <f>IF(Flächenverzeichnis!B88="","",Flächenverzeichnis!B88)</f>
        <v/>
      </c>
      <c r="D83" s="24" t="str">
        <f>IF(B83="","",IF(Flächenverzeichnis!F88="","Analysewert fehlt!",IF(AND(Flächenverzeichnis!F88&gt;=0,Flächenverzeichnis!F88&lt;=4),"A",IF(AND(Flächenverzeichnis!F88&gt;=5,Flächenverzeichnis!F88&lt;=7),"B",IF(AND(Flächenverzeichnis!F88&gt;=8,Flächenverzeichnis!F88&lt;=18),"C",IF(AND(Flächenverzeichnis!F88&gt;=19,Flächenverzeichnis!F88&lt;=27),"D",IF(Flächenverzeichnis!F88&gt;=28,"E","")))))))</f>
        <v/>
      </c>
      <c r="E83" s="55" t="str">
        <f>IF(B83="","",IF(Flächenverzeichnis!D88="","Angabe fehlt!",Flächenverzeichnis!D88))</f>
        <v/>
      </c>
      <c r="F83" s="29" t="str">
        <f>IF(B83="","",IF(D83="Analysewert fehlt!","Versorgungsstufe unbekannt!",IF(AND(Flächenverzeichnis!F88&gt;20,OR(D83="A",D83="B",D83="C")),10,IF(D83="A","30",IF(D83="B","20",IF(D83="C","10","0"))))))</f>
        <v/>
      </c>
      <c r="G83" s="29" t="str">
        <f t="shared" si="8"/>
        <v/>
      </c>
      <c r="H83" s="131" t="str">
        <f>IF(B83="","",IF(Flächenverzeichnis!F88="",30,IF('P-Bedarfsermittlung'!D83="A",30,IF('P-Bedarfsermittlung'!D83="B",20,10))))</f>
        <v/>
      </c>
      <c r="I83" s="31"/>
      <c r="J83" s="31"/>
      <c r="K83" s="27" t="str">
        <f>IF(J83="","",IF(INDEX(Düngemittel!$G:$G,MATCH(J83,Düngemittel!$B:$B,0))="","keine Angabe verfügbar!",INDEX(Düngemittel!$G:$G,MATCH(J83,Düngemittel!$B:$B,0))))</f>
        <v/>
      </c>
      <c r="L83" s="35" t="str">
        <f t="shared" si="7"/>
        <v/>
      </c>
      <c r="M83" s="25" t="str">
        <f t="shared" si="9"/>
        <v/>
      </c>
      <c r="N83" s="27" t="str">
        <f>IF(J83="","",INDEX(Düngemittel!$D:$D,MATCH(J83,Düngemittel!$B:$B,0)))</f>
        <v/>
      </c>
      <c r="O83" s="27" t="str">
        <f>IF(J83="","",INDEX(Düngemittel!$E:$E,MATCH(J83,Düngemittel!$B:$B,0)))</f>
        <v/>
      </c>
      <c r="P83" s="27" t="str">
        <f>IF(J83="","",INDEX(Düngemittel!$F:$F,MATCH(J83,Düngemittel!$B:$B,0)))</f>
        <v/>
      </c>
      <c r="Q83" s="143" t="str">
        <f t="shared" si="10"/>
        <v/>
      </c>
      <c r="R83" s="144" t="str">
        <f t="shared" si="11"/>
        <v/>
      </c>
    </row>
    <row r="84" spans="1:18" ht="15.75" x14ac:dyDescent="0.25">
      <c r="A84" s="95">
        <v>78</v>
      </c>
      <c r="B84" s="24" t="str">
        <f>IF(Flächenverzeichnis!A89="","",Flächenverzeichnis!A89)</f>
        <v/>
      </c>
      <c r="C84" s="25" t="str">
        <f>IF(Flächenverzeichnis!B89="","",Flächenverzeichnis!B89)</f>
        <v/>
      </c>
      <c r="D84" s="24" t="str">
        <f>IF(B84="","",IF(Flächenverzeichnis!F89="","Analysewert fehlt!",IF(AND(Flächenverzeichnis!F89&gt;=0,Flächenverzeichnis!F89&lt;=4),"A",IF(AND(Flächenverzeichnis!F89&gt;=5,Flächenverzeichnis!F89&lt;=7),"B",IF(AND(Flächenverzeichnis!F89&gt;=8,Flächenverzeichnis!F89&lt;=18),"C",IF(AND(Flächenverzeichnis!F89&gt;=19,Flächenverzeichnis!F89&lt;=27),"D",IF(Flächenverzeichnis!F89&gt;=28,"E","")))))))</f>
        <v/>
      </c>
      <c r="E84" s="55" t="str">
        <f>IF(B84="","",IF(Flächenverzeichnis!D89="","Angabe fehlt!",Flächenverzeichnis!D89))</f>
        <v/>
      </c>
      <c r="F84" s="29" t="str">
        <f>IF(B84="","",IF(D84="Analysewert fehlt!","Versorgungsstufe unbekannt!",IF(AND(Flächenverzeichnis!F89&gt;20,OR(D84="A",D84="B",D84="C")),10,IF(D84="A","30",IF(D84="B","20",IF(D84="C","10","0"))))))</f>
        <v/>
      </c>
      <c r="G84" s="29" t="str">
        <f t="shared" si="8"/>
        <v/>
      </c>
      <c r="H84" s="131" t="str">
        <f>IF(B84="","",IF(Flächenverzeichnis!F89="",30,IF('P-Bedarfsermittlung'!D84="A",30,IF('P-Bedarfsermittlung'!D84="B",20,10))))</f>
        <v/>
      </c>
      <c r="I84" s="31"/>
      <c r="J84" s="31"/>
      <c r="K84" s="27" t="str">
        <f>IF(J84="","",IF(INDEX(Düngemittel!$G:$G,MATCH(J84,Düngemittel!$B:$B,0))="","keine Angabe verfügbar!",INDEX(Düngemittel!$G:$G,MATCH(J84,Düngemittel!$B:$B,0))))</f>
        <v/>
      </c>
      <c r="L84" s="35" t="str">
        <f t="shared" si="7"/>
        <v/>
      </c>
      <c r="M84" s="25" t="str">
        <f t="shared" si="9"/>
        <v/>
      </c>
      <c r="N84" s="27" t="str">
        <f>IF(J84="","",INDEX(Düngemittel!$D:$D,MATCH(J84,Düngemittel!$B:$B,0)))</f>
        <v/>
      </c>
      <c r="O84" s="27" t="str">
        <f>IF(J84="","",INDEX(Düngemittel!$E:$E,MATCH(J84,Düngemittel!$B:$B,0)))</f>
        <v/>
      </c>
      <c r="P84" s="27" t="str">
        <f>IF(J84="","",INDEX(Düngemittel!$F:$F,MATCH(J84,Düngemittel!$B:$B,0)))</f>
        <v/>
      </c>
      <c r="Q84" s="143" t="str">
        <f t="shared" si="10"/>
        <v/>
      </c>
      <c r="R84" s="144" t="str">
        <f t="shared" si="11"/>
        <v/>
      </c>
    </row>
    <row r="85" spans="1:18" ht="15.75" x14ac:dyDescent="0.25">
      <c r="A85" s="95">
        <v>79</v>
      </c>
      <c r="B85" s="24" t="str">
        <f>IF(Flächenverzeichnis!A90="","",Flächenverzeichnis!A90)</f>
        <v/>
      </c>
      <c r="C85" s="25" t="str">
        <f>IF(Flächenverzeichnis!B90="","",Flächenverzeichnis!B90)</f>
        <v/>
      </c>
      <c r="D85" s="24" t="str">
        <f>IF(B85="","",IF(Flächenverzeichnis!F90="","Analysewert fehlt!",IF(AND(Flächenverzeichnis!F90&gt;=0,Flächenverzeichnis!F90&lt;=4),"A",IF(AND(Flächenverzeichnis!F90&gt;=5,Flächenverzeichnis!F90&lt;=7),"B",IF(AND(Flächenverzeichnis!F90&gt;=8,Flächenverzeichnis!F90&lt;=18),"C",IF(AND(Flächenverzeichnis!F90&gt;=19,Flächenverzeichnis!F90&lt;=27),"D",IF(Flächenverzeichnis!F90&gt;=28,"E","")))))))</f>
        <v/>
      </c>
      <c r="E85" s="55" t="str">
        <f>IF(B85="","",IF(Flächenverzeichnis!D90="","Angabe fehlt!",Flächenverzeichnis!D90))</f>
        <v/>
      </c>
      <c r="F85" s="29" t="str">
        <f>IF(B85="","",IF(D85="Analysewert fehlt!","Versorgungsstufe unbekannt!",IF(AND(Flächenverzeichnis!F90&gt;20,OR(D85="A",D85="B",D85="C")),10,IF(D85="A","30",IF(D85="B","20",IF(D85="C","10","0"))))))</f>
        <v/>
      </c>
      <c r="G85" s="29" t="str">
        <f t="shared" si="8"/>
        <v/>
      </c>
      <c r="H85" s="131" t="str">
        <f>IF(B85="","",IF(Flächenverzeichnis!F90="",30,IF('P-Bedarfsermittlung'!D85="A",30,IF('P-Bedarfsermittlung'!D85="B",20,10))))</f>
        <v/>
      </c>
      <c r="I85" s="31"/>
      <c r="J85" s="31"/>
      <c r="K85" s="27" t="str">
        <f>IF(J85="","",IF(INDEX(Düngemittel!$G:$G,MATCH(J85,Düngemittel!$B:$B,0))="","keine Angabe verfügbar!",INDEX(Düngemittel!$G:$G,MATCH(J85,Düngemittel!$B:$B,0))))</f>
        <v/>
      </c>
      <c r="L85" s="35" t="str">
        <f t="shared" si="7"/>
        <v/>
      </c>
      <c r="M85" s="25" t="str">
        <f t="shared" si="9"/>
        <v/>
      </c>
      <c r="N85" s="27" t="str">
        <f>IF(J85="","",INDEX(Düngemittel!$D:$D,MATCH(J85,Düngemittel!$B:$B,0)))</f>
        <v/>
      </c>
      <c r="O85" s="27" t="str">
        <f>IF(J85="","",INDEX(Düngemittel!$E:$E,MATCH(J85,Düngemittel!$B:$B,0)))</f>
        <v/>
      </c>
      <c r="P85" s="27" t="str">
        <f>IF(J85="","",INDEX(Düngemittel!$F:$F,MATCH(J85,Düngemittel!$B:$B,0)))</f>
        <v/>
      </c>
      <c r="Q85" s="143" t="str">
        <f t="shared" si="10"/>
        <v/>
      </c>
      <c r="R85" s="144" t="str">
        <f t="shared" si="11"/>
        <v/>
      </c>
    </row>
    <row r="86" spans="1:18" ht="15.75" x14ac:dyDescent="0.25">
      <c r="A86" s="95">
        <v>80</v>
      </c>
      <c r="B86" s="24" t="str">
        <f>IF(Flächenverzeichnis!A91="","",Flächenverzeichnis!A91)</f>
        <v/>
      </c>
      <c r="C86" s="25" t="str">
        <f>IF(Flächenverzeichnis!B91="","",Flächenverzeichnis!B91)</f>
        <v/>
      </c>
      <c r="D86" s="24" t="str">
        <f>IF(B86="","",IF(Flächenverzeichnis!F91="","Analysewert fehlt!",IF(AND(Flächenverzeichnis!F91&gt;=0,Flächenverzeichnis!F91&lt;=4),"A",IF(AND(Flächenverzeichnis!F91&gt;=5,Flächenverzeichnis!F91&lt;=7),"B",IF(AND(Flächenverzeichnis!F91&gt;=8,Flächenverzeichnis!F91&lt;=18),"C",IF(AND(Flächenverzeichnis!F91&gt;=19,Flächenverzeichnis!F91&lt;=27),"D",IF(Flächenverzeichnis!F91&gt;=28,"E","")))))))</f>
        <v/>
      </c>
      <c r="E86" s="55" t="str">
        <f>IF(B86="","",IF(Flächenverzeichnis!D91="","Angabe fehlt!",Flächenverzeichnis!D91))</f>
        <v/>
      </c>
      <c r="F86" s="29" t="str">
        <f>IF(B86="","",IF(D86="Analysewert fehlt!","Versorgungsstufe unbekannt!",IF(AND(Flächenverzeichnis!F91&gt;20,OR(D86="A",D86="B",D86="C")),10,IF(D86="A","30",IF(D86="B","20",IF(D86="C","10","0"))))))</f>
        <v/>
      </c>
      <c r="G86" s="29" t="str">
        <f t="shared" si="8"/>
        <v/>
      </c>
      <c r="H86" s="131" t="str">
        <f>IF(B86="","",IF(Flächenverzeichnis!F91="",30,IF('P-Bedarfsermittlung'!D86="A",30,IF('P-Bedarfsermittlung'!D86="B",20,10))))</f>
        <v/>
      </c>
      <c r="I86" s="31"/>
      <c r="J86" s="31"/>
      <c r="K86" s="27" t="str">
        <f>IF(J86="","",IF(INDEX(Düngemittel!$G:$G,MATCH(J86,Düngemittel!$B:$B,0))="","keine Angabe verfügbar!",INDEX(Düngemittel!$G:$G,MATCH(J86,Düngemittel!$B:$B,0))))</f>
        <v/>
      </c>
      <c r="L86" s="35" t="str">
        <f t="shared" si="7"/>
        <v/>
      </c>
      <c r="M86" s="25" t="str">
        <f t="shared" si="9"/>
        <v/>
      </c>
      <c r="N86" s="27" t="str">
        <f>IF(J86="","",INDEX(Düngemittel!$D:$D,MATCH(J86,Düngemittel!$B:$B,0)))</f>
        <v/>
      </c>
      <c r="O86" s="27" t="str">
        <f>IF(J86="","",INDEX(Düngemittel!$E:$E,MATCH(J86,Düngemittel!$B:$B,0)))</f>
        <v/>
      </c>
      <c r="P86" s="27" t="str">
        <f>IF(J86="","",INDEX(Düngemittel!$F:$F,MATCH(J86,Düngemittel!$B:$B,0)))</f>
        <v/>
      </c>
      <c r="Q86" s="143" t="str">
        <f t="shared" si="10"/>
        <v/>
      </c>
      <c r="R86" s="144" t="str">
        <f t="shared" si="11"/>
        <v/>
      </c>
    </row>
    <row r="87" spans="1:18" ht="15.75" x14ac:dyDescent="0.25">
      <c r="A87" s="95">
        <v>81</v>
      </c>
      <c r="B87" s="24" t="str">
        <f>IF(Flächenverzeichnis!A92="","",Flächenverzeichnis!A92)</f>
        <v/>
      </c>
      <c r="C87" s="25" t="str">
        <f>IF(Flächenverzeichnis!B92="","",Flächenverzeichnis!B92)</f>
        <v/>
      </c>
      <c r="D87" s="24" t="str">
        <f>IF(B87="","",IF(Flächenverzeichnis!F92="","Analysewert fehlt!",IF(AND(Flächenverzeichnis!F92&gt;=0,Flächenverzeichnis!F92&lt;=4),"A",IF(AND(Flächenverzeichnis!F92&gt;=5,Flächenverzeichnis!F92&lt;=7),"B",IF(AND(Flächenverzeichnis!F92&gt;=8,Flächenverzeichnis!F92&lt;=18),"C",IF(AND(Flächenverzeichnis!F92&gt;=19,Flächenverzeichnis!F92&lt;=27),"D",IF(Flächenverzeichnis!F92&gt;=28,"E","")))))))</f>
        <v/>
      </c>
      <c r="E87" s="55" t="str">
        <f>IF(B87="","",IF(Flächenverzeichnis!D92="","Angabe fehlt!",Flächenverzeichnis!D92))</f>
        <v/>
      </c>
      <c r="F87" s="29" t="str">
        <f>IF(B87="","",IF(D87="Analysewert fehlt!","Versorgungsstufe unbekannt!",IF(AND(Flächenverzeichnis!F92&gt;20,OR(D87="A",D87="B",D87="C")),10,IF(D87="A","30",IF(D87="B","20",IF(D87="C","10","0"))))))</f>
        <v/>
      </c>
      <c r="G87" s="29" t="str">
        <f t="shared" si="8"/>
        <v/>
      </c>
      <c r="H87" s="131" t="str">
        <f>IF(B87="","",IF(Flächenverzeichnis!F92="",30,IF('P-Bedarfsermittlung'!D87="A",30,IF('P-Bedarfsermittlung'!D87="B",20,10))))</f>
        <v/>
      </c>
      <c r="I87" s="31"/>
      <c r="J87" s="31"/>
      <c r="K87" s="27" t="str">
        <f>IF(J87="","",IF(INDEX(Düngemittel!$G:$G,MATCH(J87,Düngemittel!$B:$B,0))="","keine Angabe verfügbar!",INDEX(Düngemittel!$G:$G,MATCH(J87,Düngemittel!$B:$B,0))))</f>
        <v/>
      </c>
      <c r="L87" s="35" t="str">
        <f t="shared" si="7"/>
        <v/>
      </c>
      <c r="M87" s="25" t="str">
        <f t="shared" si="9"/>
        <v/>
      </c>
      <c r="N87" s="27" t="str">
        <f>IF(J87="","",INDEX(Düngemittel!$D:$D,MATCH(J87,Düngemittel!$B:$B,0)))</f>
        <v/>
      </c>
      <c r="O87" s="27" t="str">
        <f>IF(J87="","",INDEX(Düngemittel!$E:$E,MATCH(J87,Düngemittel!$B:$B,0)))</f>
        <v/>
      </c>
      <c r="P87" s="27" t="str">
        <f>IF(J87="","",INDEX(Düngemittel!$F:$F,MATCH(J87,Düngemittel!$B:$B,0)))</f>
        <v/>
      </c>
      <c r="Q87" s="143" t="str">
        <f t="shared" si="10"/>
        <v/>
      </c>
      <c r="R87" s="144" t="str">
        <f t="shared" si="11"/>
        <v/>
      </c>
    </row>
    <row r="88" spans="1:18" ht="15.75" x14ac:dyDescent="0.25">
      <c r="A88" s="95">
        <v>82</v>
      </c>
      <c r="B88" s="24" t="str">
        <f>IF(Flächenverzeichnis!A93="","",Flächenverzeichnis!A93)</f>
        <v/>
      </c>
      <c r="C88" s="25" t="str">
        <f>IF(Flächenverzeichnis!B93="","",Flächenverzeichnis!B93)</f>
        <v/>
      </c>
      <c r="D88" s="24" t="str">
        <f>IF(B88="","",IF(Flächenverzeichnis!F93="","Analysewert fehlt!",IF(AND(Flächenverzeichnis!F93&gt;=0,Flächenverzeichnis!F93&lt;=4),"A",IF(AND(Flächenverzeichnis!F93&gt;=5,Flächenverzeichnis!F93&lt;=7),"B",IF(AND(Flächenverzeichnis!F93&gt;=8,Flächenverzeichnis!F93&lt;=18),"C",IF(AND(Flächenverzeichnis!F93&gt;=19,Flächenverzeichnis!F93&lt;=27),"D",IF(Flächenverzeichnis!F93&gt;=28,"E","")))))))</f>
        <v/>
      </c>
      <c r="E88" s="55" t="str">
        <f>IF(B88="","",IF(Flächenverzeichnis!D93="","Angabe fehlt!",Flächenverzeichnis!D93))</f>
        <v/>
      </c>
      <c r="F88" s="29" t="str">
        <f>IF(B88="","",IF(D88="Analysewert fehlt!","Versorgungsstufe unbekannt!",IF(AND(Flächenverzeichnis!F93&gt;20,OR(D88="A",D88="B",D88="C")),10,IF(D88="A","30",IF(D88="B","20",IF(D88="C","10","0"))))))</f>
        <v/>
      </c>
      <c r="G88" s="29" t="str">
        <f t="shared" si="8"/>
        <v/>
      </c>
      <c r="H88" s="131" t="str">
        <f>IF(B88="","",IF(Flächenverzeichnis!F93="",30,IF('P-Bedarfsermittlung'!D88="A",30,IF('P-Bedarfsermittlung'!D88="B",20,10))))</f>
        <v/>
      </c>
      <c r="I88" s="31"/>
      <c r="J88" s="31"/>
      <c r="K88" s="27" t="str">
        <f>IF(J88="","",IF(INDEX(Düngemittel!$G:$G,MATCH(J88,Düngemittel!$B:$B,0))="","keine Angabe verfügbar!",INDEX(Düngemittel!$G:$G,MATCH(J88,Düngemittel!$B:$B,0))))</f>
        <v/>
      </c>
      <c r="L88" s="35" t="str">
        <f t="shared" si="7"/>
        <v/>
      </c>
      <c r="M88" s="25" t="str">
        <f t="shared" si="9"/>
        <v/>
      </c>
      <c r="N88" s="27" t="str">
        <f>IF(J88="","",INDEX(Düngemittel!$D:$D,MATCH(J88,Düngemittel!$B:$B,0)))</f>
        <v/>
      </c>
      <c r="O88" s="27" t="str">
        <f>IF(J88="","",INDEX(Düngemittel!$E:$E,MATCH(J88,Düngemittel!$B:$B,0)))</f>
        <v/>
      </c>
      <c r="P88" s="27" t="str">
        <f>IF(J88="","",INDEX(Düngemittel!$F:$F,MATCH(J88,Düngemittel!$B:$B,0)))</f>
        <v/>
      </c>
      <c r="Q88" s="143" t="str">
        <f t="shared" si="10"/>
        <v/>
      </c>
      <c r="R88" s="144" t="str">
        <f t="shared" si="11"/>
        <v/>
      </c>
    </row>
    <row r="89" spans="1:18" ht="15.75" x14ac:dyDescent="0.25">
      <c r="A89" s="95">
        <v>83</v>
      </c>
      <c r="B89" s="24" t="str">
        <f>IF(Flächenverzeichnis!A94="","",Flächenverzeichnis!A94)</f>
        <v/>
      </c>
      <c r="C89" s="25" t="str">
        <f>IF(Flächenverzeichnis!B94="","",Flächenverzeichnis!B94)</f>
        <v/>
      </c>
      <c r="D89" s="24" t="str">
        <f>IF(B89="","",IF(Flächenverzeichnis!F94="","Analysewert fehlt!",IF(AND(Flächenverzeichnis!F94&gt;=0,Flächenverzeichnis!F94&lt;=4),"A",IF(AND(Flächenverzeichnis!F94&gt;=5,Flächenverzeichnis!F94&lt;=7),"B",IF(AND(Flächenverzeichnis!F94&gt;=8,Flächenverzeichnis!F94&lt;=18),"C",IF(AND(Flächenverzeichnis!F94&gt;=19,Flächenverzeichnis!F94&lt;=27),"D",IF(Flächenverzeichnis!F94&gt;=28,"E","")))))))</f>
        <v/>
      </c>
      <c r="E89" s="55" t="str">
        <f>IF(B89="","",IF(Flächenverzeichnis!D94="","Angabe fehlt!",Flächenverzeichnis!D94))</f>
        <v/>
      </c>
      <c r="F89" s="29" t="str">
        <f>IF(B89="","",IF(D89="Analysewert fehlt!","Versorgungsstufe unbekannt!",IF(AND(Flächenverzeichnis!F94&gt;20,OR(D89="A",D89="B",D89="C")),10,IF(D89="A","30",IF(D89="B","20",IF(D89="C","10","0"))))))</f>
        <v/>
      </c>
      <c r="G89" s="29" t="str">
        <f t="shared" si="8"/>
        <v/>
      </c>
      <c r="H89" s="131" t="str">
        <f>IF(B89="","",IF(Flächenverzeichnis!F94="",30,IF('P-Bedarfsermittlung'!D89="A",30,IF('P-Bedarfsermittlung'!D89="B",20,10))))</f>
        <v/>
      </c>
      <c r="I89" s="31"/>
      <c r="J89" s="31"/>
      <c r="K89" s="27" t="str">
        <f>IF(J89="","",IF(INDEX(Düngemittel!$G:$G,MATCH(J89,Düngemittel!$B:$B,0))="","keine Angabe verfügbar!",INDEX(Düngemittel!$G:$G,MATCH(J89,Düngemittel!$B:$B,0))))</f>
        <v/>
      </c>
      <c r="L89" s="35" t="str">
        <f t="shared" si="7"/>
        <v/>
      </c>
      <c r="M89" s="25" t="str">
        <f t="shared" si="9"/>
        <v/>
      </c>
      <c r="N89" s="27" t="str">
        <f>IF(J89="","",INDEX(Düngemittel!$D:$D,MATCH(J89,Düngemittel!$B:$B,0)))</f>
        <v/>
      </c>
      <c r="O89" s="27" t="str">
        <f>IF(J89="","",INDEX(Düngemittel!$E:$E,MATCH(J89,Düngemittel!$B:$B,0)))</f>
        <v/>
      </c>
      <c r="P89" s="27" t="str">
        <f>IF(J89="","",INDEX(Düngemittel!$F:$F,MATCH(J89,Düngemittel!$B:$B,0)))</f>
        <v/>
      </c>
      <c r="Q89" s="143" t="str">
        <f t="shared" si="10"/>
        <v/>
      </c>
      <c r="R89" s="144" t="str">
        <f t="shared" si="11"/>
        <v/>
      </c>
    </row>
    <row r="90" spans="1:18" ht="15.75" x14ac:dyDescent="0.25">
      <c r="A90" s="95">
        <v>84</v>
      </c>
      <c r="B90" s="24" t="str">
        <f>IF(Flächenverzeichnis!A95="","",Flächenverzeichnis!A95)</f>
        <v/>
      </c>
      <c r="C90" s="25" t="str">
        <f>IF(Flächenverzeichnis!B95="","",Flächenverzeichnis!B95)</f>
        <v/>
      </c>
      <c r="D90" s="24" t="str">
        <f>IF(B90="","",IF(Flächenverzeichnis!F95="","Analysewert fehlt!",IF(AND(Flächenverzeichnis!F95&gt;=0,Flächenverzeichnis!F95&lt;=4),"A",IF(AND(Flächenverzeichnis!F95&gt;=5,Flächenverzeichnis!F95&lt;=7),"B",IF(AND(Flächenverzeichnis!F95&gt;=8,Flächenverzeichnis!F95&lt;=18),"C",IF(AND(Flächenverzeichnis!F95&gt;=19,Flächenverzeichnis!F95&lt;=27),"D",IF(Flächenverzeichnis!F95&gt;=28,"E","")))))))</f>
        <v/>
      </c>
      <c r="E90" s="55" t="str">
        <f>IF(B90="","",IF(Flächenverzeichnis!D95="","Angabe fehlt!",Flächenverzeichnis!D95))</f>
        <v/>
      </c>
      <c r="F90" s="29" t="str">
        <f>IF(B90="","",IF(D90="Analysewert fehlt!","Versorgungsstufe unbekannt!",IF(AND(Flächenverzeichnis!F95&gt;20,OR(D90="A",D90="B",D90="C")),10,IF(D90="A","30",IF(D90="B","20",IF(D90="C","10","0"))))))</f>
        <v/>
      </c>
      <c r="G90" s="29" t="str">
        <f t="shared" si="8"/>
        <v/>
      </c>
      <c r="H90" s="131" t="str">
        <f>IF(B90="","",IF(Flächenverzeichnis!F95="",30,IF('P-Bedarfsermittlung'!D90="A",30,IF('P-Bedarfsermittlung'!D90="B",20,10))))</f>
        <v/>
      </c>
      <c r="I90" s="31"/>
      <c r="J90" s="31"/>
      <c r="K90" s="27" t="str">
        <f>IF(J90="","",IF(INDEX(Düngemittel!$G:$G,MATCH(J90,Düngemittel!$B:$B,0))="","keine Angabe verfügbar!",INDEX(Düngemittel!$G:$G,MATCH(J90,Düngemittel!$B:$B,0))))</f>
        <v/>
      </c>
      <c r="L90" s="35" t="str">
        <f t="shared" si="7"/>
        <v/>
      </c>
      <c r="M90" s="25" t="str">
        <f t="shared" si="9"/>
        <v/>
      </c>
      <c r="N90" s="27" t="str">
        <f>IF(J90="","",INDEX(Düngemittel!$D:$D,MATCH(J90,Düngemittel!$B:$B,0)))</f>
        <v/>
      </c>
      <c r="O90" s="27" t="str">
        <f>IF(J90="","",INDEX(Düngemittel!$E:$E,MATCH(J90,Düngemittel!$B:$B,0)))</f>
        <v/>
      </c>
      <c r="P90" s="27" t="str">
        <f>IF(J90="","",INDEX(Düngemittel!$F:$F,MATCH(J90,Düngemittel!$B:$B,0)))</f>
        <v/>
      </c>
      <c r="Q90" s="143" t="str">
        <f t="shared" si="10"/>
        <v/>
      </c>
      <c r="R90" s="144" t="str">
        <f t="shared" si="11"/>
        <v/>
      </c>
    </row>
    <row r="91" spans="1:18" ht="15.75" x14ac:dyDescent="0.25">
      <c r="A91" s="95">
        <v>85</v>
      </c>
      <c r="B91" s="24" t="str">
        <f>IF(Flächenverzeichnis!A96="","",Flächenverzeichnis!A96)</f>
        <v/>
      </c>
      <c r="C91" s="25" t="str">
        <f>IF(Flächenverzeichnis!B96="","",Flächenverzeichnis!B96)</f>
        <v/>
      </c>
      <c r="D91" s="24" t="str">
        <f>IF(B91="","",IF(Flächenverzeichnis!F96="","Analysewert fehlt!",IF(AND(Flächenverzeichnis!F96&gt;=0,Flächenverzeichnis!F96&lt;=4),"A",IF(AND(Flächenverzeichnis!F96&gt;=5,Flächenverzeichnis!F96&lt;=7),"B",IF(AND(Flächenverzeichnis!F96&gt;=8,Flächenverzeichnis!F96&lt;=18),"C",IF(AND(Flächenverzeichnis!F96&gt;=19,Flächenverzeichnis!F96&lt;=27),"D",IF(Flächenverzeichnis!F96&gt;=28,"E","")))))))</f>
        <v/>
      </c>
      <c r="E91" s="55" t="str">
        <f>IF(B91="","",IF(Flächenverzeichnis!D96="","Angabe fehlt!",Flächenverzeichnis!D96))</f>
        <v/>
      </c>
      <c r="F91" s="29" t="str">
        <f>IF(B91="","",IF(D91="Analysewert fehlt!","Versorgungsstufe unbekannt!",IF(AND(Flächenverzeichnis!F96&gt;20,OR(D91="A",D91="B",D91="C")),10,IF(D91="A","30",IF(D91="B","20",IF(D91="C","10","0"))))))</f>
        <v/>
      </c>
      <c r="G91" s="29" t="str">
        <f t="shared" si="8"/>
        <v/>
      </c>
      <c r="H91" s="131" t="str">
        <f>IF(B91="","",IF(Flächenverzeichnis!F96="",30,IF('P-Bedarfsermittlung'!D91="A",30,IF('P-Bedarfsermittlung'!D91="B",20,10))))</f>
        <v/>
      </c>
      <c r="I91" s="31"/>
      <c r="J91" s="31"/>
      <c r="K91" s="27" t="str">
        <f>IF(J91="","",IF(INDEX(Düngemittel!$G:$G,MATCH(J91,Düngemittel!$B:$B,0))="","keine Angabe verfügbar!",INDEX(Düngemittel!$G:$G,MATCH(J91,Düngemittel!$B:$B,0))))</f>
        <v/>
      </c>
      <c r="L91" s="35" t="str">
        <f t="shared" si="7"/>
        <v/>
      </c>
      <c r="M91" s="25" t="str">
        <f t="shared" si="9"/>
        <v/>
      </c>
      <c r="N91" s="27" t="str">
        <f>IF(J91="","",INDEX(Düngemittel!$D:$D,MATCH(J91,Düngemittel!$B:$B,0)))</f>
        <v/>
      </c>
      <c r="O91" s="27" t="str">
        <f>IF(J91="","",INDEX(Düngemittel!$E:$E,MATCH(J91,Düngemittel!$B:$B,0)))</f>
        <v/>
      </c>
      <c r="P91" s="27" t="str">
        <f>IF(J91="","",INDEX(Düngemittel!$F:$F,MATCH(J91,Düngemittel!$B:$B,0)))</f>
        <v/>
      </c>
      <c r="Q91" s="143" t="str">
        <f t="shared" si="10"/>
        <v/>
      </c>
      <c r="R91" s="144" t="str">
        <f t="shared" si="11"/>
        <v/>
      </c>
    </row>
    <row r="92" spans="1:18" ht="15.75" x14ac:dyDescent="0.25">
      <c r="A92" s="95">
        <v>86</v>
      </c>
      <c r="B92" s="24" t="str">
        <f>IF(Flächenverzeichnis!A97="","",Flächenverzeichnis!A97)</f>
        <v/>
      </c>
      <c r="C92" s="25" t="str">
        <f>IF(Flächenverzeichnis!B97="","",Flächenverzeichnis!B97)</f>
        <v/>
      </c>
      <c r="D92" s="24" t="str">
        <f>IF(B92="","",IF(Flächenverzeichnis!F97="","Analysewert fehlt!",IF(AND(Flächenverzeichnis!F97&gt;=0,Flächenverzeichnis!F97&lt;=4),"A",IF(AND(Flächenverzeichnis!F97&gt;=5,Flächenverzeichnis!F97&lt;=7),"B",IF(AND(Flächenverzeichnis!F97&gt;=8,Flächenverzeichnis!F97&lt;=18),"C",IF(AND(Flächenverzeichnis!F97&gt;=19,Flächenverzeichnis!F97&lt;=27),"D",IF(Flächenverzeichnis!F97&gt;=28,"E","")))))))</f>
        <v/>
      </c>
      <c r="E92" s="55" t="str">
        <f>IF(B92="","",IF(Flächenverzeichnis!D97="","Angabe fehlt!",Flächenverzeichnis!D97))</f>
        <v/>
      </c>
      <c r="F92" s="29" t="str">
        <f>IF(B92="","",IF(D92="Analysewert fehlt!","Versorgungsstufe unbekannt!",IF(AND(Flächenverzeichnis!F97&gt;20,OR(D92="A",D92="B",D92="C")),10,IF(D92="A","30",IF(D92="B","20",IF(D92="C","10","0"))))))</f>
        <v/>
      </c>
      <c r="G92" s="29" t="str">
        <f t="shared" si="8"/>
        <v/>
      </c>
      <c r="H92" s="131" t="str">
        <f>IF(B92="","",IF(Flächenverzeichnis!F97="",30,IF('P-Bedarfsermittlung'!D92="A",30,IF('P-Bedarfsermittlung'!D92="B",20,10))))</f>
        <v/>
      </c>
      <c r="I92" s="31"/>
      <c r="J92" s="31"/>
      <c r="K92" s="27" t="str">
        <f>IF(J92="","",IF(INDEX(Düngemittel!$G:$G,MATCH(J92,Düngemittel!$B:$B,0))="","keine Angabe verfügbar!",INDEX(Düngemittel!$G:$G,MATCH(J92,Düngemittel!$B:$B,0))))</f>
        <v/>
      </c>
      <c r="L92" s="35" t="str">
        <f t="shared" si="7"/>
        <v/>
      </c>
      <c r="M92" s="25" t="str">
        <f t="shared" si="9"/>
        <v/>
      </c>
      <c r="N92" s="27" t="str">
        <f>IF(J92="","",INDEX(Düngemittel!$D:$D,MATCH(J92,Düngemittel!$B:$B,0)))</f>
        <v/>
      </c>
      <c r="O92" s="27" t="str">
        <f>IF(J92="","",INDEX(Düngemittel!$E:$E,MATCH(J92,Düngemittel!$B:$B,0)))</f>
        <v/>
      </c>
      <c r="P92" s="27" t="str">
        <f>IF(J92="","",INDEX(Düngemittel!$F:$F,MATCH(J92,Düngemittel!$B:$B,0)))</f>
        <v/>
      </c>
      <c r="Q92" s="143" t="str">
        <f t="shared" si="10"/>
        <v/>
      </c>
      <c r="R92" s="144" t="str">
        <f t="shared" si="11"/>
        <v/>
      </c>
    </row>
    <row r="93" spans="1:18" ht="15.75" x14ac:dyDescent="0.25">
      <c r="A93" s="95">
        <v>87</v>
      </c>
      <c r="B93" s="24" t="str">
        <f>IF(Flächenverzeichnis!A98="","",Flächenverzeichnis!A98)</f>
        <v/>
      </c>
      <c r="C93" s="25" t="str">
        <f>IF(Flächenverzeichnis!B98="","",Flächenverzeichnis!B98)</f>
        <v/>
      </c>
      <c r="D93" s="24" t="str">
        <f>IF(B93="","",IF(Flächenverzeichnis!F98="","Analysewert fehlt!",IF(AND(Flächenverzeichnis!F98&gt;=0,Flächenverzeichnis!F98&lt;=4),"A",IF(AND(Flächenverzeichnis!F98&gt;=5,Flächenverzeichnis!F98&lt;=7),"B",IF(AND(Flächenverzeichnis!F98&gt;=8,Flächenverzeichnis!F98&lt;=18),"C",IF(AND(Flächenverzeichnis!F98&gt;=19,Flächenverzeichnis!F98&lt;=27),"D",IF(Flächenverzeichnis!F98&gt;=28,"E","")))))))</f>
        <v/>
      </c>
      <c r="E93" s="55" t="str">
        <f>IF(B93="","",IF(Flächenverzeichnis!D98="","Angabe fehlt!",Flächenverzeichnis!D98))</f>
        <v/>
      </c>
      <c r="F93" s="29" t="str">
        <f>IF(B93="","",IF(D93="Analysewert fehlt!","Versorgungsstufe unbekannt!",IF(AND(Flächenverzeichnis!F98&gt;20,OR(D93="A",D93="B",D93="C")),10,IF(D93="A","30",IF(D93="B","20",IF(D93="C","10","0"))))))</f>
        <v/>
      </c>
      <c r="G93" s="29" t="str">
        <f t="shared" si="8"/>
        <v/>
      </c>
      <c r="H93" s="131" t="str">
        <f>IF(B93="","",IF(Flächenverzeichnis!F98="",30,IF('P-Bedarfsermittlung'!D93="A",30,IF('P-Bedarfsermittlung'!D93="B",20,10))))</f>
        <v/>
      </c>
      <c r="I93" s="31"/>
      <c r="J93" s="31"/>
      <c r="K93" s="27" t="str">
        <f>IF(J93="","",IF(INDEX(Düngemittel!$G:$G,MATCH(J93,Düngemittel!$B:$B,0))="","keine Angabe verfügbar!",INDEX(Düngemittel!$G:$G,MATCH(J93,Düngemittel!$B:$B,0))))</f>
        <v/>
      </c>
      <c r="L93" s="35" t="str">
        <f t="shared" si="7"/>
        <v/>
      </c>
      <c r="M93" s="25" t="str">
        <f t="shared" si="9"/>
        <v/>
      </c>
      <c r="N93" s="27" t="str">
        <f>IF(J93="","",INDEX(Düngemittel!$D:$D,MATCH(J93,Düngemittel!$B:$B,0)))</f>
        <v/>
      </c>
      <c r="O93" s="27" t="str">
        <f>IF(J93="","",INDEX(Düngemittel!$E:$E,MATCH(J93,Düngemittel!$B:$B,0)))</f>
        <v/>
      </c>
      <c r="P93" s="27" t="str">
        <f>IF(J93="","",INDEX(Düngemittel!$F:$F,MATCH(J93,Düngemittel!$B:$B,0)))</f>
        <v/>
      </c>
      <c r="Q93" s="143" t="str">
        <f t="shared" si="10"/>
        <v/>
      </c>
      <c r="R93" s="144" t="str">
        <f t="shared" si="11"/>
        <v/>
      </c>
    </row>
    <row r="94" spans="1:18" ht="15.75" x14ac:dyDescent="0.25">
      <c r="A94" s="95">
        <v>88</v>
      </c>
      <c r="B94" s="24" t="str">
        <f>IF(Flächenverzeichnis!A99="","",Flächenverzeichnis!A99)</f>
        <v/>
      </c>
      <c r="C94" s="25" t="str">
        <f>IF(Flächenverzeichnis!B99="","",Flächenverzeichnis!B99)</f>
        <v/>
      </c>
      <c r="D94" s="24" t="str">
        <f>IF(B94="","",IF(Flächenverzeichnis!F99="","Analysewert fehlt!",IF(AND(Flächenverzeichnis!F99&gt;=0,Flächenverzeichnis!F99&lt;=4),"A",IF(AND(Flächenverzeichnis!F99&gt;=5,Flächenverzeichnis!F99&lt;=7),"B",IF(AND(Flächenverzeichnis!F99&gt;=8,Flächenverzeichnis!F99&lt;=18),"C",IF(AND(Flächenverzeichnis!F99&gt;=19,Flächenverzeichnis!F99&lt;=27),"D",IF(Flächenverzeichnis!F99&gt;=28,"E","")))))))</f>
        <v/>
      </c>
      <c r="E94" s="55" t="str">
        <f>IF(B94="","",IF(Flächenverzeichnis!D99="","Angabe fehlt!",Flächenverzeichnis!D99))</f>
        <v/>
      </c>
      <c r="F94" s="29" t="str">
        <f>IF(B94="","",IF(D94="Analysewert fehlt!","Versorgungsstufe unbekannt!",IF(AND(Flächenverzeichnis!F99&gt;20,OR(D94="A",D94="B",D94="C")),10,IF(D94="A","30",IF(D94="B","20",IF(D94="C","10","0"))))))</f>
        <v/>
      </c>
      <c r="G94" s="29" t="str">
        <f t="shared" si="8"/>
        <v/>
      </c>
      <c r="H94" s="131" t="str">
        <f>IF(B94="","",IF(Flächenverzeichnis!F99="",30,IF('P-Bedarfsermittlung'!D94="A",30,IF('P-Bedarfsermittlung'!D94="B",20,10))))</f>
        <v/>
      </c>
      <c r="I94" s="31"/>
      <c r="J94" s="31"/>
      <c r="K94" s="27" t="str">
        <f>IF(J94="","",IF(INDEX(Düngemittel!$G:$G,MATCH(J94,Düngemittel!$B:$B,0))="","keine Angabe verfügbar!",INDEX(Düngemittel!$G:$G,MATCH(J94,Düngemittel!$B:$B,0))))</f>
        <v/>
      </c>
      <c r="L94" s="35" t="str">
        <f t="shared" si="7"/>
        <v/>
      </c>
      <c r="M94" s="25" t="str">
        <f t="shared" si="9"/>
        <v/>
      </c>
      <c r="N94" s="27" t="str">
        <f>IF(J94="","",INDEX(Düngemittel!$D:$D,MATCH(J94,Düngemittel!$B:$B,0)))</f>
        <v/>
      </c>
      <c r="O94" s="27" t="str">
        <f>IF(J94="","",INDEX(Düngemittel!$E:$E,MATCH(J94,Düngemittel!$B:$B,0)))</f>
        <v/>
      </c>
      <c r="P94" s="27" t="str">
        <f>IF(J94="","",INDEX(Düngemittel!$F:$F,MATCH(J94,Düngemittel!$B:$B,0)))</f>
        <v/>
      </c>
      <c r="Q94" s="143" t="str">
        <f t="shared" si="10"/>
        <v/>
      </c>
      <c r="R94" s="144" t="str">
        <f t="shared" si="11"/>
        <v/>
      </c>
    </row>
    <row r="95" spans="1:18" ht="15.75" x14ac:dyDescent="0.25">
      <c r="A95" s="95">
        <v>89</v>
      </c>
      <c r="B95" s="24" t="str">
        <f>IF(Flächenverzeichnis!A100="","",Flächenverzeichnis!A100)</f>
        <v/>
      </c>
      <c r="C95" s="25" t="str">
        <f>IF(Flächenverzeichnis!B100="","",Flächenverzeichnis!B100)</f>
        <v/>
      </c>
      <c r="D95" s="24" t="str">
        <f>IF(B95="","",IF(Flächenverzeichnis!F100="","Analysewert fehlt!",IF(AND(Flächenverzeichnis!F100&gt;=0,Flächenverzeichnis!F100&lt;=4),"A",IF(AND(Flächenverzeichnis!F100&gt;=5,Flächenverzeichnis!F100&lt;=7),"B",IF(AND(Flächenverzeichnis!F100&gt;=8,Flächenverzeichnis!F100&lt;=18),"C",IF(AND(Flächenverzeichnis!F100&gt;=19,Flächenverzeichnis!F100&lt;=27),"D",IF(Flächenverzeichnis!F100&gt;=28,"E","")))))))</f>
        <v/>
      </c>
      <c r="E95" s="55" t="str">
        <f>IF(B95="","",IF(Flächenverzeichnis!D100="","Angabe fehlt!",Flächenverzeichnis!D100))</f>
        <v/>
      </c>
      <c r="F95" s="29" t="str">
        <f>IF(B95="","",IF(D95="Analysewert fehlt!","Versorgungsstufe unbekannt!",IF(AND(Flächenverzeichnis!F100&gt;20,OR(D95="A",D95="B",D95="C")),10,IF(D95="A","30",IF(D95="B","20",IF(D95="C","10","0"))))))</f>
        <v/>
      </c>
      <c r="G95" s="29" t="str">
        <f t="shared" si="8"/>
        <v/>
      </c>
      <c r="H95" s="131" t="str">
        <f>IF(B95="","",IF(Flächenverzeichnis!F100="",30,IF('P-Bedarfsermittlung'!D95="A",30,IF('P-Bedarfsermittlung'!D95="B",20,10))))</f>
        <v/>
      </c>
      <c r="I95" s="31"/>
      <c r="J95" s="31"/>
      <c r="K95" s="27" t="str">
        <f>IF(J95="","",IF(INDEX(Düngemittel!$G:$G,MATCH(J95,Düngemittel!$B:$B,0))="","keine Angabe verfügbar!",INDEX(Düngemittel!$G:$G,MATCH(J95,Düngemittel!$B:$B,0))))</f>
        <v/>
      </c>
      <c r="L95" s="35" t="str">
        <f t="shared" si="7"/>
        <v/>
      </c>
      <c r="M95" s="25" t="str">
        <f t="shared" si="9"/>
        <v/>
      </c>
      <c r="N95" s="27" t="str">
        <f>IF(J95="","",INDEX(Düngemittel!$D:$D,MATCH(J95,Düngemittel!$B:$B,0)))</f>
        <v/>
      </c>
      <c r="O95" s="27" t="str">
        <f>IF(J95="","",INDEX(Düngemittel!$E:$E,MATCH(J95,Düngemittel!$B:$B,0)))</f>
        <v/>
      </c>
      <c r="P95" s="27" t="str">
        <f>IF(J95="","",INDEX(Düngemittel!$F:$F,MATCH(J95,Düngemittel!$B:$B,0)))</f>
        <v/>
      </c>
      <c r="Q95" s="143" t="str">
        <f t="shared" si="10"/>
        <v/>
      </c>
      <c r="R95" s="144" t="str">
        <f t="shared" si="11"/>
        <v/>
      </c>
    </row>
    <row r="96" spans="1:18" ht="15.75" x14ac:dyDescent="0.25">
      <c r="A96" s="95">
        <v>90</v>
      </c>
      <c r="B96" s="24" t="str">
        <f>IF(Flächenverzeichnis!A101="","",Flächenverzeichnis!A101)</f>
        <v/>
      </c>
      <c r="C96" s="25" t="str">
        <f>IF(Flächenverzeichnis!B101="","",Flächenverzeichnis!B101)</f>
        <v/>
      </c>
      <c r="D96" s="24" t="str">
        <f>IF(B96="","",IF(Flächenverzeichnis!F101="","Analysewert fehlt!",IF(AND(Flächenverzeichnis!F101&gt;=0,Flächenverzeichnis!F101&lt;=4),"A",IF(AND(Flächenverzeichnis!F101&gt;=5,Flächenverzeichnis!F101&lt;=7),"B",IF(AND(Flächenverzeichnis!F101&gt;=8,Flächenverzeichnis!F101&lt;=18),"C",IF(AND(Flächenverzeichnis!F101&gt;=19,Flächenverzeichnis!F101&lt;=27),"D",IF(Flächenverzeichnis!F101&gt;=28,"E","")))))))</f>
        <v/>
      </c>
      <c r="E96" s="55" t="str">
        <f>IF(B96="","",IF(Flächenverzeichnis!D101="","Angabe fehlt!",Flächenverzeichnis!D101))</f>
        <v/>
      </c>
      <c r="F96" s="29" t="str">
        <f>IF(B96="","",IF(D96="Analysewert fehlt!","Versorgungsstufe unbekannt!",IF(AND(Flächenverzeichnis!F101&gt;20,OR(D96="A",D96="B",D96="C")),10,IF(D96="A","30",IF(D96="B","20",IF(D96="C","10","0"))))))</f>
        <v/>
      </c>
      <c r="G96" s="29" t="str">
        <f t="shared" si="8"/>
        <v/>
      </c>
      <c r="H96" s="131" t="str">
        <f>IF(B96="","",IF(Flächenverzeichnis!F101="",30,IF('P-Bedarfsermittlung'!D96="A",30,IF('P-Bedarfsermittlung'!D96="B",20,10))))</f>
        <v/>
      </c>
      <c r="I96" s="31"/>
      <c r="J96" s="31"/>
      <c r="K96" s="27" t="str">
        <f>IF(J96="","",IF(INDEX(Düngemittel!$G:$G,MATCH(J96,Düngemittel!$B:$B,0))="","keine Angabe verfügbar!",INDEX(Düngemittel!$G:$G,MATCH(J96,Düngemittel!$B:$B,0))))</f>
        <v/>
      </c>
      <c r="L96" s="35" t="str">
        <f t="shared" si="7"/>
        <v/>
      </c>
      <c r="M96" s="25" t="str">
        <f t="shared" si="9"/>
        <v/>
      </c>
      <c r="N96" s="27" t="str">
        <f>IF(J96="","",INDEX(Düngemittel!$D:$D,MATCH(J96,Düngemittel!$B:$B,0)))</f>
        <v/>
      </c>
      <c r="O96" s="27" t="str">
        <f>IF(J96="","",INDEX(Düngemittel!$E:$E,MATCH(J96,Düngemittel!$B:$B,0)))</f>
        <v/>
      </c>
      <c r="P96" s="27" t="str">
        <f>IF(J96="","",INDEX(Düngemittel!$F:$F,MATCH(J96,Düngemittel!$B:$B,0)))</f>
        <v/>
      </c>
      <c r="Q96" s="143" t="str">
        <f t="shared" si="10"/>
        <v/>
      </c>
      <c r="R96" s="144" t="str">
        <f t="shared" si="11"/>
        <v/>
      </c>
    </row>
    <row r="97" spans="1:18" ht="15.75" x14ac:dyDescent="0.25">
      <c r="A97" s="95">
        <v>91</v>
      </c>
      <c r="B97" s="24" t="str">
        <f>IF(Flächenverzeichnis!A102="","",Flächenverzeichnis!A102)</f>
        <v/>
      </c>
      <c r="C97" s="25" t="str">
        <f>IF(Flächenverzeichnis!B102="","",Flächenverzeichnis!B102)</f>
        <v/>
      </c>
      <c r="D97" s="24" t="str">
        <f>IF(B97="","",IF(Flächenverzeichnis!F102="","Analysewert fehlt!",IF(AND(Flächenverzeichnis!F102&gt;=0,Flächenverzeichnis!F102&lt;=4),"A",IF(AND(Flächenverzeichnis!F102&gt;=5,Flächenverzeichnis!F102&lt;=7),"B",IF(AND(Flächenverzeichnis!F102&gt;=8,Flächenverzeichnis!F102&lt;=18),"C",IF(AND(Flächenverzeichnis!F102&gt;=19,Flächenverzeichnis!F102&lt;=27),"D",IF(Flächenverzeichnis!F102&gt;=28,"E","")))))))</f>
        <v/>
      </c>
      <c r="E97" s="55" t="str">
        <f>IF(B97="","",IF(Flächenverzeichnis!D102="","Angabe fehlt!",Flächenverzeichnis!D102))</f>
        <v/>
      </c>
      <c r="F97" s="29" t="str">
        <f>IF(B97="","",IF(D97="Analysewert fehlt!","Versorgungsstufe unbekannt!",IF(AND(Flächenverzeichnis!F102&gt;20,OR(D97="A",D97="B",D97="C")),10,IF(D97="A","30",IF(D97="B","20",IF(D97="C","10","0"))))))</f>
        <v/>
      </c>
      <c r="G97" s="29" t="str">
        <f t="shared" si="8"/>
        <v/>
      </c>
      <c r="H97" s="131" t="str">
        <f>IF(B97="","",IF(Flächenverzeichnis!F102="",30,IF('P-Bedarfsermittlung'!D97="A",30,IF('P-Bedarfsermittlung'!D97="B",20,10))))</f>
        <v/>
      </c>
      <c r="I97" s="31"/>
      <c r="J97" s="31"/>
      <c r="K97" s="27" t="str">
        <f>IF(J97="","",IF(INDEX(Düngemittel!$G:$G,MATCH(J97,Düngemittel!$B:$B,0))="","keine Angabe verfügbar!",INDEX(Düngemittel!$G:$G,MATCH(J97,Düngemittel!$B:$B,0))))</f>
        <v/>
      </c>
      <c r="L97" s="35" t="str">
        <f t="shared" si="7"/>
        <v/>
      </c>
      <c r="M97" s="25" t="str">
        <f t="shared" si="9"/>
        <v/>
      </c>
      <c r="N97" s="27" t="str">
        <f>IF(J97="","",INDEX(Düngemittel!$D:$D,MATCH(J97,Düngemittel!$B:$B,0)))</f>
        <v/>
      </c>
      <c r="O97" s="27" t="str">
        <f>IF(J97="","",INDEX(Düngemittel!$E:$E,MATCH(J97,Düngemittel!$B:$B,0)))</f>
        <v/>
      </c>
      <c r="P97" s="27" t="str">
        <f>IF(J97="","",INDEX(Düngemittel!$F:$F,MATCH(J97,Düngemittel!$B:$B,0)))</f>
        <v/>
      </c>
      <c r="Q97" s="143" t="str">
        <f t="shared" si="10"/>
        <v/>
      </c>
      <c r="R97" s="144" t="str">
        <f t="shared" si="11"/>
        <v/>
      </c>
    </row>
    <row r="98" spans="1:18" ht="15.75" x14ac:dyDescent="0.25">
      <c r="A98" s="95">
        <v>92</v>
      </c>
      <c r="B98" s="24" t="str">
        <f>IF(Flächenverzeichnis!A103="","",Flächenverzeichnis!A103)</f>
        <v/>
      </c>
      <c r="C98" s="25" t="str">
        <f>IF(Flächenverzeichnis!B103="","",Flächenverzeichnis!B103)</f>
        <v/>
      </c>
      <c r="D98" s="24" t="str">
        <f>IF(B98="","",IF(Flächenverzeichnis!F103="","Analysewert fehlt!",IF(AND(Flächenverzeichnis!F103&gt;=0,Flächenverzeichnis!F103&lt;=4),"A",IF(AND(Flächenverzeichnis!F103&gt;=5,Flächenverzeichnis!F103&lt;=7),"B",IF(AND(Flächenverzeichnis!F103&gt;=8,Flächenverzeichnis!F103&lt;=18),"C",IF(AND(Flächenverzeichnis!F103&gt;=19,Flächenverzeichnis!F103&lt;=27),"D",IF(Flächenverzeichnis!F103&gt;=28,"E","")))))))</f>
        <v/>
      </c>
      <c r="E98" s="55" t="str">
        <f>IF(B98="","",IF(Flächenverzeichnis!D103="","Angabe fehlt!",Flächenverzeichnis!D103))</f>
        <v/>
      </c>
      <c r="F98" s="29" t="str">
        <f>IF(B98="","",IF(D98="Analysewert fehlt!","Versorgungsstufe unbekannt!",IF(AND(Flächenverzeichnis!F103&gt;20,OR(D98="A",D98="B",D98="C")),10,IF(D98="A","30",IF(D98="B","20",IF(D98="C","10","0"))))))</f>
        <v/>
      </c>
      <c r="G98" s="29" t="str">
        <f t="shared" si="8"/>
        <v/>
      </c>
      <c r="H98" s="131" t="str">
        <f>IF(B98="","",IF(Flächenverzeichnis!F103="",30,IF('P-Bedarfsermittlung'!D98="A",30,IF('P-Bedarfsermittlung'!D98="B",20,10))))</f>
        <v/>
      </c>
      <c r="I98" s="31"/>
      <c r="J98" s="31"/>
      <c r="K98" s="27" t="str">
        <f>IF(J98="","",IF(INDEX(Düngemittel!$G:$G,MATCH(J98,Düngemittel!$B:$B,0))="","keine Angabe verfügbar!",INDEX(Düngemittel!$G:$G,MATCH(J98,Düngemittel!$B:$B,0))))</f>
        <v/>
      </c>
      <c r="L98" s="35" t="str">
        <f t="shared" si="7"/>
        <v/>
      </c>
      <c r="M98" s="25" t="str">
        <f t="shared" si="9"/>
        <v/>
      </c>
      <c r="N98" s="27" t="str">
        <f>IF(J98="","",INDEX(Düngemittel!$D:$D,MATCH(J98,Düngemittel!$B:$B,0)))</f>
        <v/>
      </c>
      <c r="O98" s="27" t="str">
        <f>IF(J98="","",INDEX(Düngemittel!$E:$E,MATCH(J98,Düngemittel!$B:$B,0)))</f>
        <v/>
      </c>
      <c r="P98" s="27" t="str">
        <f>IF(J98="","",INDEX(Düngemittel!$F:$F,MATCH(J98,Düngemittel!$B:$B,0)))</f>
        <v/>
      </c>
      <c r="Q98" s="143" t="str">
        <f t="shared" si="10"/>
        <v/>
      </c>
      <c r="R98" s="144" t="str">
        <f t="shared" si="11"/>
        <v/>
      </c>
    </row>
    <row r="99" spans="1:18" ht="15.75" x14ac:dyDescent="0.25">
      <c r="A99" s="95">
        <v>93</v>
      </c>
      <c r="B99" s="24" t="str">
        <f>IF(Flächenverzeichnis!A104="","",Flächenverzeichnis!A104)</f>
        <v/>
      </c>
      <c r="C99" s="25" t="str">
        <f>IF(Flächenverzeichnis!B104="","",Flächenverzeichnis!B104)</f>
        <v/>
      </c>
      <c r="D99" s="24" t="str">
        <f>IF(B99="","",IF(Flächenverzeichnis!F104="","Analysewert fehlt!",IF(AND(Flächenverzeichnis!F104&gt;=0,Flächenverzeichnis!F104&lt;=4),"A",IF(AND(Flächenverzeichnis!F104&gt;=5,Flächenverzeichnis!F104&lt;=7),"B",IF(AND(Flächenverzeichnis!F104&gt;=8,Flächenverzeichnis!F104&lt;=18),"C",IF(AND(Flächenverzeichnis!F104&gt;=19,Flächenverzeichnis!F104&lt;=27),"D",IF(Flächenverzeichnis!F104&gt;=28,"E","")))))))</f>
        <v/>
      </c>
      <c r="E99" s="55" t="str">
        <f>IF(B99="","",IF(Flächenverzeichnis!D104="","Angabe fehlt!",Flächenverzeichnis!D104))</f>
        <v/>
      </c>
      <c r="F99" s="29" t="str">
        <f>IF(B99="","",IF(D99="Analysewert fehlt!","Versorgungsstufe unbekannt!",IF(AND(Flächenverzeichnis!F104&gt;20,OR(D99="A",D99="B",D99="C")),10,IF(D99="A","30",IF(D99="B","20",IF(D99="C","10","0"))))))</f>
        <v/>
      </c>
      <c r="G99" s="29" t="str">
        <f t="shared" si="8"/>
        <v/>
      </c>
      <c r="H99" s="131" t="str">
        <f>IF(B99="","",IF(Flächenverzeichnis!F104="",30,IF('P-Bedarfsermittlung'!D99="A",30,IF('P-Bedarfsermittlung'!D99="B",20,10))))</f>
        <v/>
      </c>
      <c r="I99" s="31"/>
      <c r="J99" s="31"/>
      <c r="K99" s="27" t="str">
        <f>IF(J99="","",IF(INDEX(Düngemittel!$G:$G,MATCH(J99,Düngemittel!$B:$B,0))="","keine Angabe verfügbar!",INDEX(Düngemittel!$G:$G,MATCH(J99,Düngemittel!$B:$B,0))))</f>
        <v/>
      </c>
      <c r="L99" s="35" t="str">
        <f t="shared" si="7"/>
        <v/>
      </c>
      <c r="M99" s="25" t="str">
        <f t="shared" si="9"/>
        <v/>
      </c>
      <c r="N99" s="27" t="str">
        <f>IF(J99="","",INDEX(Düngemittel!$D:$D,MATCH(J99,Düngemittel!$B:$B,0)))</f>
        <v/>
      </c>
      <c r="O99" s="27" t="str">
        <f>IF(J99="","",INDEX(Düngemittel!$E:$E,MATCH(J99,Düngemittel!$B:$B,0)))</f>
        <v/>
      </c>
      <c r="P99" s="27" t="str">
        <f>IF(J99="","",INDEX(Düngemittel!$F:$F,MATCH(J99,Düngemittel!$B:$B,0)))</f>
        <v/>
      </c>
      <c r="Q99" s="143" t="str">
        <f t="shared" si="10"/>
        <v/>
      </c>
      <c r="R99" s="144" t="str">
        <f t="shared" si="11"/>
        <v/>
      </c>
    </row>
    <row r="100" spans="1:18" ht="15.75" x14ac:dyDescent="0.25">
      <c r="A100" s="95">
        <v>94</v>
      </c>
      <c r="B100" s="24" t="str">
        <f>IF(Flächenverzeichnis!A105="","",Flächenverzeichnis!A105)</f>
        <v/>
      </c>
      <c r="C100" s="25" t="str">
        <f>IF(Flächenverzeichnis!B105="","",Flächenverzeichnis!B105)</f>
        <v/>
      </c>
      <c r="D100" s="24" t="str">
        <f>IF(B100="","",IF(Flächenverzeichnis!F105="","Analysewert fehlt!",IF(AND(Flächenverzeichnis!F105&gt;=0,Flächenverzeichnis!F105&lt;=4),"A",IF(AND(Flächenverzeichnis!F105&gt;=5,Flächenverzeichnis!F105&lt;=7),"B",IF(AND(Flächenverzeichnis!F105&gt;=8,Flächenverzeichnis!F105&lt;=18),"C",IF(AND(Flächenverzeichnis!F105&gt;=19,Flächenverzeichnis!F105&lt;=27),"D",IF(Flächenverzeichnis!F105&gt;=28,"E","")))))))</f>
        <v/>
      </c>
      <c r="E100" s="55" t="str">
        <f>IF(B100="","",IF(Flächenverzeichnis!D105="","Angabe fehlt!",Flächenverzeichnis!D105))</f>
        <v/>
      </c>
      <c r="F100" s="29" t="str">
        <f>IF(B100="","",IF(D100="Analysewert fehlt!","Versorgungsstufe unbekannt!",IF(AND(Flächenverzeichnis!F105&gt;20,OR(D100="A",D100="B",D100="C")),10,IF(D100="A","30",IF(D100="B","20",IF(D100="C","10","0"))))))</f>
        <v/>
      </c>
      <c r="G100" s="29" t="str">
        <f t="shared" si="8"/>
        <v/>
      </c>
      <c r="H100" s="131" t="str">
        <f>IF(B100="","",IF(Flächenverzeichnis!F105="",30,IF('P-Bedarfsermittlung'!D100="A",30,IF('P-Bedarfsermittlung'!D100="B",20,10))))</f>
        <v/>
      </c>
      <c r="I100" s="31"/>
      <c r="J100" s="31"/>
      <c r="K100" s="27" t="str">
        <f>IF(J100="","",IF(INDEX(Düngemittel!$G:$G,MATCH(J100,Düngemittel!$B:$B,0))="","keine Angabe verfügbar!",INDEX(Düngemittel!$G:$G,MATCH(J100,Düngemittel!$B:$B,0))))</f>
        <v/>
      </c>
      <c r="L100" s="35" t="str">
        <f t="shared" si="7"/>
        <v/>
      </c>
      <c r="M100" s="25" t="str">
        <f t="shared" si="9"/>
        <v/>
      </c>
      <c r="N100" s="27" t="str">
        <f>IF(J100="","",INDEX(Düngemittel!$D:$D,MATCH(J100,Düngemittel!$B:$B,0)))</f>
        <v/>
      </c>
      <c r="O100" s="27" t="str">
        <f>IF(J100="","",INDEX(Düngemittel!$E:$E,MATCH(J100,Düngemittel!$B:$B,0)))</f>
        <v/>
      </c>
      <c r="P100" s="27" t="str">
        <f>IF(J100="","",INDEX(Düngemittel!$F:$F,MATCH(J100,Düngemittel!$B:$B,0)))</f>
        <v/>
      </c>
      <c r="Q100" s="143" t="str">
        <f t="shared" si="10"/>
        <v/>
      </c>
      <c r="R100" s="144" t="str">
        <f t="shared" si="11"/>
        <v/>
      </c>
    </row>
    <row r="101" spans="1:18" ht="15.75" x14ac:dyDescent="0.25">
      <c r="A101" s="95">
        <v>95</v>
      </c>
      <c r="B101" s="24" t="str">
        <f>IF(Flächenverzeichnis!A106="","",Flächenverzeichnis!A106)</f>
        <v/>
      </c>
      <c r="C101" s="25" t="str">
        <f>IF(Flächenverzeichnis!B106="","",Flächenverzeichnis!B106)</f>
        <v/>
      </c>
      <c r="D101" s="24" t="str">
        <f>IF(B101="","",IF(Flächenverzeichnis!F106="","Analysewert fehlt!",IF(AND(Flächenverzeichnis!F106&gt;=0,Flächenverzeichnis!F106&lt;=4),"A",IF(AND(Flächenverzeichnis!F106&gt;=5,Flächenverzeichnis!F106&lt;=7),"B",IF(AND(Flächenverzeichnis!F106&gt;=8,Flächenverzeichnis!F106&lt;=18),"C",IF(AND(Flächenverzeichnis!F106&gt;=19,Flächenverzeichnis!F106&lt;=27),"D",IF(Flächenverzeichnis!F106&gt;=28,"E","")))))))</f>
        <v/>
      </c>
      <c r="E101" s="55" t="str">
        <f>IF(B101="","",IF(Flächenverzeichnis!D106="","Angabe fehlt!",Flächenverzeichnis!D106))</f>
        <v/>
      </c>
      <c r="F101" s="29" t="str">
        <f>IF(B101="","",IF(D101="Analysewert fehlt!","Versorgungsstufe unbekannt!",IF(AND(Flächenverzeichnis!F106&gt;20,OR(D101="A",D101="B",D101="C")),10,IF(D101="A","30",IF(D101="B","20",IF(D101="C","10","0"))))))</f>
        <v/>
      </c>
      <c r="G101" s="29" t="str">
        <f t="shared" si="8"/>
        <v/>
      </c>
      <c r="H101" s="131" t="str">
        <f>IF(B101="","",IF(Flächenverzeichnis!F106="",30,IF('P-Bedarfsermittlung'!D101="A",30,IF('P-Bedarfsermittlung'!D101="B",20,10))))</f>
        <v/>
      </c>
      <c r="I101" s="31"/>
      <c r="J101" s="31"/>
      <c r="K101" s="27" t="str">
        <f>IF(J101="","",IF(INDEX(Düngemittel!$G:$G,MATCH(J101,Düngemittel!$B:$B,0))="","keine Angabe verfügbar!",INDEX(Düngemittel!$G:$G,MATCH(J101,Düngemittel!$B:$B,0))))</f>
        <v/>
      </c>
      <c r="L101" s="35" t="str">
        <f t="shared" si="7"/>
        <v/>
      </c>
      <c r="M101" s="25" t="str">
        <f t="shared" si="9"/>
        <v/>
      </c>
      <c r="N101" s="27" t="str">
        <f>IF(J101="","",INDEX(Düngemittel!$D:$D,MATCH(J101,Düngemittel!$B:$B,0)))</f>
        <v/>
      </c>
      <c r="O101" s="27" t="str">
        <f>IF(J101="","",INDEX(Düngemittel!$E:$E,MATCH(J101,Düngemittel!$B:$B,0)))</f>
        <v/>
      </c>
      <c r="P101" s="27" t="str">
        <f>IF(J101="","",INDEX(Düngemittel!$F:$F,MATCH(J101,Düngemittel!$B:$B,0)))</f>
        <v/>
      </c>
      <c r="Q101" s="143" t="str">
        <f t="shared" si="10"/>
        <v/>
      </c>
      <c r="R101" s="144" t="str">
        <f t="shared" si="11"/>
        <v/>
      </c>
    </row>
    <row r="102" spans="1:18" ht="15.75" x14ac:dyDescent="0.25">
      <c r="A102" s="95">
        <v>96</v>
      </c>
      <c r="B102" s="24" t="str">
        <f>IF(Flächenverzeichnis!A107="","",Flächenverzeichnis!A107)</f>
        <v/>
      </c>
      <c r="C102" s="25" t="str">
        <f>IF(Flächenverzeichnis!B107="","",Flächenverzeichnis!B107)</f>
        <v/>
      </c>
      <c r="D102" s="24" t="str">
        <f>IF(B102="","",IF(Flächenverzeichnis!F107="","Analysewert fehlt!",IF(AND(Flächenverzeichnis!F107&gt;=0,Flächenverzeichnis!F107&lt;=4),"A",IF(AND(Flächenverzeichnis!F107&gt;=5,Flächenverzeichnis!F107&lt;=7),"B",IF(AND(Flächenverzeichnis!F107&gt;=8,Flächenverzeichnis!F107&lt;=18),"C",IF(AND(Flächenverzeichnis!F107&gt;=19,Flächenverzeichnis!F107&lt;=27),"D",IF(Flächenverzeichnis!F107&gt;=28,"E","")))))))</f>
        <v/>
      </c>
      <c r="E102" s="55" t="str">
        <f>IF(B102="","",IF(Flächenverzeichnis!D107="","Angabe fehlt!",Flächenverzeichnis!D107))</f>
        <v/>
      </c>
      <c r="F102" s="29" t="str">
        <f>IF(B102="","",IF(D102="Analysewert fehlt!","Versorgungsstufe unbekannt!",IF(AND(Flächenverzeichnis!F107&gt;20,OR(D102="A",D102="B",D102="C")),10,IF(D102="A","30",IF(D102="B","20",IF(D102="C","10","0"))))))</f>
        <v/>
      </c>
      <c r="G102" s="29" t="str">
        <f t="shared" si="8"/>
        <v/>
      </c>
      <c r="H102" s="131" t="str">
        <f>IF(B102="","",IF(Flächenverzeichnis!F107="",30,IF('P-Bedarfsermittlung'!D102="A",30,IF('P-Bedarfsermittlung'!D102="B",20,10))))</f>
        <v/>
      </c>
      <c r="I102" s="31"/>
      <c r="J102" s="31"/>
      <c r="K102" s="27" t="str">
        <f>IF(J102="","",IF(INDEX(Düngemittel!$G:$G,MATCH(J102,Düngemittel!$B:$B,0))="","keine Angabe verfügbar!",INDEX(Düngemittel!$G:$G,MATCH(J102,Düngemittel!$B:$B,0))))</f>
        <v/>
      </c>
      <c r="L102" s="35" t="str">
        <f t="shared" si="7"/>
        <v/>
      </c>
      <c r="M102" s="25" t="str">
        <f t="shared" si="9"/>
        <v/>
      </c>
      <c r="N102" s="27" t="str">
        <f>IF(J102="","",INDEX(Düngemittel!$D:$D,MATCH(J102,Düngemittel!$B:$B,0)))</f>
        <v/>
      </c>
      <c r="O102" s="27" t="str">
        <f>IF(J102="","",INDEX(Düngemittel!$E:$E,MATCH(J102,Düngemittel!$B:$B,0)))</f>
        <v/>
      </c>
      <c r="P102" s="27" t="str">
        <f>IF(J102="","",INDEX(Düngemittel!$F:$F,MATCH(J102,Düngemittel!$B:$B,0)))</f>
        <v/>
      </c>
      <c r="Q102" s="143" t="str">
        <f t="shared" si="10"/>
        <v/>
      </c>
      <c r="R102" s="144" t="str">
        <f t="shared" si="11"/>
        <v/>
      </c>
    </row>
    <row r="103" spans="1:18" ht="15.75" x14ac:dyDescent="0.25">
      <c r="A103" s="95">
        <v>97</v>
      </c>
      <c r="B103" s="24" t="str">
        <f>IF(Flächenverzeichnis!A108="","",Flächenverzeichnis!A108)</f>
        <v/>
      </c>
      <c r="C103" s="25" t="str">
        <f>IF(Flächenverzeichnis!B108="","",Flächenverzeichnis!B108)</f>
        <v/>
      </c>
      <c r="D103" s="24" t="str">
        <f>IF(B103="","",IF(Flächenverzeichnis!F108="","Analysewert fehlt!",IF(AND(Flächenverzeichnis!F108&gt;=0,Flächenverzeichnis!F108&lt;=4),"A",IF(AND(Flächenverzeichnis!F108&gt;=5,Flächenverzeichnis!F108&lt;=7),"B",IF(AND(Flächenverzeichnis!F108&gt;=8,Flächenverzeichnis!F108&lt;=18),"C",IF(AND(Flächenverzeichnis!F108&gt;=19,Flächenverzeichnis!F108&lt;=27),"D",IF(Flächenverzeichnis!F108&gt;=28,"E","")))))))</f>
        <v/>
      </c>
      <c r="E103" s="55" t="str">
        <f>IF(B103="","",IF(Flächenverzeichnis!D108="","Angabe fehlt!",Flächenverzeichnis!D108))</f>
        <v/>
      </c>
      <c r="F103" s="29" t="str">
        <f>IF(B103="","",IF(D103="Analysewert fehlt!","Versorgungsstufe unbekannt!",IF(AND(Flächenverzeichnis!F108&gt;20,OR(D103="A",D103="B",D103="C")),10,IF(D103="A","30",IF(D103="B","20",IF(D103="C","10","0"))))))</f>
        <v/>
      </c>
      <c r="G103" s="29" t="str">
        <f t="shared" si="8"/>
        <v/>
      </c>
      <c r="H103" s="131" t="str">
        <f>IF(B103="","",IF(Flächenverzeichnis!F108="",30,IF('P-Bedarfsermittlung'!D103="A",30,IF('P-Bedarfsermittlung'!D103="B",20,10))))</f>
        <v/>
      </c>
      <c r="I103" s="31"/>
      <c r="J103" s="31"/>
      <c r="K103" s="27" t="str">
        <f>IF(J103="","",IF(INDEX(Düngemittel!$G:$G,MATCH(J103,Düngemittel!$B:$B,0))="","keine Angabe verfügbar!",INDEX(Düngemittel!$G:$G,MATCH(J103,Düngemittel!$B:$B,0))))</f>
        <v/>
      </c>
      <c r="L103" s="35" t="str">
        <f t="shared" ref="L103:L203" si="12">IF(C103="","",IF(J103="","",IF(I103="","Zielwert angeben!",IF(K103="keine Angabe verfügbar!","",((I103/K103)*C103)))))</f>
        <v/>
      </c>
      <c r="M103" s="25" t="str">
        <f t="shared" si="9"/>
        <v/>
      </c>
      <c r="N103" s="27" t="str">
        <f>IF(J103="","",INDEX(Düngemittel!$D:$D,MATCH(J103,Düngemittel!$B:$B,0)))</f>
        <v/>
      </c>
      <c r="O103" s="27" t="str">
        <f>IF(J103="","",INDEX(Düngemittel!$E:$E,MATCH(J103,Düngemittel!$B:$B,0)))</f>
        <v/>
      </c>
      <c r="P103" s="27" t="str">
        <f>IF(J103="","",INDEX(Düngemittel!$F:$F,MATCH(J103,Düngemittel!$B:$B,0)))</f>
        <v/>
      </c>
      <c r="Q103" s="143" t="str">
        <f t="shared" si="10"/>
        <v/>
      </c>
      <c r="R103" s="144" t="str">
        <f t="shared" si="11"/>
        <v/>
      </c>
    </row>
    <row r="104" spans="1:18" ht="15.75" x14ac:dyDescent="0.25">
      <c r="A104" s="95">
        <v>98</v>
      </c>
      <c r="B104" s="24" t="str">
        <f>IF(Flächenverzeichnis!A109="","",Flächenverzeichnis!A109)</f>
        <v/>
      </c>
      <c r="C104" s="25" t="str">
        <f>IF(Flächenverzeichnis!B109="","",Flächenverzeichnis!B109)</f>
        <v/>
      </c>
      <c r="D104" s="24" t="str">
        <f>IF(B104="","",IF(Flächenverzeichnis!F109="","Analysewert fehlt!",IF(AND(Flächenverzeichnis!F109&gt;=0,Flächenverzeichnis!F109&lt;=4),"A",IF(AND(Flächenverzeichnis!F109&gt;=5,Flächenverzeichnis!F109&lt;=7),"B",IF(AND(Flächenverzeichnis!F109&gt;=8,Flächenverzeichnis!F109&lt;=18),"C",IF(AND(Flächenverzeichnis!F109&gt;=19,Flächenverzeichnis!F109&lt;=27),"D",IF(Flächenverzeichnis!F109&gt;=28,"E","")))))))</f>
        <v/>
      </c>
      <c r="E104" s="55" t="str">
        <f>IF(B104="","",IF(Flächenverzeichnis!D109="","Angabe fehlt!",Flächenverzeichnis!D109))</f>
        <v/>
      </c>
      <c r="F104" s="29" t="str">
        <f>IF(B104="","",IF(D104="Analysewert fehlt!","Versorgungsstufe unbekannt!",IF(AND(Flächenverzeichnis!F109&gt;20,OR(D104="A",D104="B",D104="C")),10,IF(D104="A","30",IF(D104="B","20",IF(D104="C","10","0"))))))</f>
        <v/>
      </c>
      <c r="G104" s="29" t="str">
        <f t="shared" si="8"/>
        <v/>
      </c>
      <c r="H104" s="131" t="str">
        <f>IF(B104="","",IF(Flächenverzeichnis!F109="",30,IF('P-Bedarfsermittlung'!D104="A",30,IF('P-Bedarfsermittlung'!D104="B",20,10))))</f>
        <v/>
      </c>
      <c r="I104" s="31"/>
      <c r="J104" s="31"/>
      <c r="K104" s="27" t="str">
        <f>IF(J104="","",IF(INDEX(Düngemittel!$G:$G,MATCH(J104,Düngemittel!$B:$B,0))="","keine Angabe verfügbar!",INDEX(Düngemittel!$G:$G,MATCH(J104,Düngemittel!$B:$B,0))))</f>
        <v/>
      </c>
      <c r="L104" s="35" t="str">
        <f t="shared" si="12"/>
        <v/>
      </c>
      <c r="M104" s="25" t="str">
        <f t="shared" si="9"/>
        <v/>
      </c>
      <c r="N104" s="27" t="str">
        <f>IF(J104="","",INDEX(Düngemittel!$D:$D,MATCH(J104,Düngemittel!$B:$B,0)))</f>
        <v/>
      </c>
      <c r="O104" s="27" t="str">
        <f>IF(J104="","",INDEX(Düngemittel!$E:$E,MATCH(J104,Düngemittel!$B:$B,0)))</f>
        <v/>
      </c>
      <c r="P104" s="27" t="str">
        <f>IF(J104="","",INDEX(Düngemittel!$F:$F,MATCH(J104,Düngemittel!$B:$B,0)))</f>
        <v/>
      </c>
      <c r="Q104" s="143" t="str">
        <f t="shared" si="10"/>
        <v/>
      </c>
      <c r="R104" s="144" t="str">
        <f t="shared" si="11"/>
        <v/>
      </c>
    </row>
    <row r="105" spans="1:18" ht="15.75" x14ac:dyDescent="0.25">
      <c r="A105" s="95">
        <v>99</v>
      </c>
      <c r="B105" s="24" t="str">
        <f>IF(Flächenverzeichnis!A110="","",Flächenverzeichnis!A110)</f>
        <v/>
      </c>
      <c r="C105" s="25" t="str">
        <f>IF(Flächenverzeichnis!B110="","",Flächenverzeichnis!B110)</f>
        <v/>
      </c>
      <c r="D105" s="24" t="str">
        <f>IF(B105="","",IF(Flächenverzeichnis!F110="","Analysewert fehlt!",IF(AND(Flächenverzeichnis!F110&gt;=0,Flächenverzeichnis!F110&lt;=4),"A",IF(AND(Flächenverzeichnis!F110&gt;=5,Flächenverzeichnis!F110&lt;=7),"B",IF(AND(Flächenverzeichnis!F110&gt;=8,Flächenverzeichnis!F110&lt;=18),"C",IF(AND(Flächenverzeichnis!F110&gt;=19,Flächenverzeichnis!F110&lt;=27),"D",IF(Flächenverzeichnis!F110&gt;=28,"E","")))))))</f>
        <v/>
      </c>
      <c r="E105" s="55" t="str">
        <f>IF(B105="","",IF(Flächenverzeichnis!D110="","Angabe fehlt!",Flächenverzeichnis!D110))</f>
        <v/>
      </c>
      <c r="F105" s="29" t="str">
        <f>IF(B105="","",IF(D105="Analysewert fehlt!","Versorgungsstufe unbekannt!",IF(AND(Flächenverzeichnis!F110&gt;20,OR(D105="A",D105="B",D105="C")),10,IF(D105="A","30",IF(D105="B","20",IF(D105="C","10","0"))))))</f>
        <v/>
      </c>
      <c r="G105" s="29" t="str">
        <f>IF(B105="","",IF(C105="","Schlaggröße angeben!",IF(OR(F105="Versorgungsstufe unbekannt!",F105="Angabe zu belastetem Gebiet fehlt!"),"Wert nicht ermittelbar!",F105*C105)))</f>
        <v/>
      </c>
      <c r="H105" s="131" t="str">
        <f>IF(B105="","",IF(Flächenverzeichnis!F110="",30,IF('P-Bedarfsermittlung'!D105="A",30,IF('P-Bedarfsermittlung'!D105="B",20,10))))</f>
        <v/>
      </c>
      <c r="I105" s="31"/>
      <c r="J105" s="31"/>
      <c r="K105" s="27" t="str">
        <f>IF(J105="","",IF(INDEX(Düngemittel!$G:$G,MATCH(J105,Düngemittel!$B:$B,0))="","keine Angabe verfügbar!",INDEX(Düngemittel!$G:$G,MATCH(J105,Düngemittel!$B:$B,0))))</f>
        <v/>
      </c>
      <c r="L105" s="35" t="str">
        <f t="shared" si="12"/>
        <v/>
      </c>
      <c r="M105" s="25" t="str">
        <f>IF(OR(I105="",J105="",L105=""),"",K105*L105)</f>
        <v/>
      </c>
      <c r="N105" s="27" t="str">
        <f>IF(J105="","",INDEX(Düngemittel!$D:$D,MATCH(J105,Düngemittel!$B:$B,0)))</f>
        <v/>
      </c>
      <c r="O105" s="27" t="str">
        <f>IF(J105="","",INDEX(Düngemittel!$E:$E,MATCH(J105,Düngemittel!$B:$B,0)))</f>
        <v/>
      </c>
      <c r="P105" s="27" t="str">
        <f>IF(J105="","",INDEX(Düngemittel!$F:$F,MATCH(J105,Düngemittel!$B:$B,0)))</f>
        <v/>
      </c>
      <c r="Q105" s="143" t="str">
        <f t="shared" si="10"/>
        <v/>
      </c>
      <c r="R105" s="144" t="str">
        <f>IF(OR(I105="",J105="",L105=""),"",L105*N105)</f>
        <v/>
      </c>
    </row>
    <row r="106" spans="1:18" ht="15.75" x14ac:dyDescent="0.25">
      <c r="A106" s="95">
        <v>100</v>
      </c>
      <c r="B106" s="24" t="str">
        <f>IF(Flächenverzeichnis!A111="","",Flächenverzeichnis!A111)</f>
        <v/>
      </c>
      <c r="C106" s="25" t="str">
        <f>IF(Flächenverzeichnis!B111="","",Flächenverzeichnis!B111)</f>
        <v/>
      </c>
      <c r="D106" s="24" t="str">
        <f>IF(B106="","",IF(Flächenverzeichnis!F111="","Analysewert fehlt!",IF(AND(Flächenverzeichnis!F111&gt;=0,Flächenverzeichnis!F111&lt;=4),"A",IF(AND(Flächenverzeichnis!F111&gt;=5,Flächenverzeichnis!F111&lt;=7),"B",IF(AND(Flächenverzeichnis!F111&gt;=8,Flächenverzeichnis!F111&lt;=18),"C",IF(AND(Flächenverzeichnis!F111&gt;=19,Flächenverzeichnis!F111&lt;=27),"D",IF(Flächenverzeichnis!F111&gt;=28,"E","")))))))</f>
        <v/>
      </c>
      <c r="E106" s="55" t="str">
        <f>IF(B106="","",IF(Flächenverzeichnis!D111="","Angabe fehlt!",Flächenverzeichnis!D111))</f>
        <v/>
      </c>
      <c r="F106" s="29" t="str">
        <f>IF(B106="","",IF(D106="Analysewert fehlt!","Versorgungsstufe unbekannt!",IF(AND(Flächenverzeichnis!F111&gt;20,OR(D106="A",D106="B",D106="C")),10,IF(D106="A","30",IF(D106="B","20",IF(D106="C","10","0"))))))</f>
        <v/>
      </c>
      <c r="G106" s="29" t="str">
        <f t="shared" ref="G106:G169" si="13">IF(B106="","",IF(C106="","Schlaggröße angeben!",IF(OR(F106="Versorgungsstufe unbekannt!",F106="Angabe zu belastetem Gebiet fehlt!"),"Wert nicht ermittelbar!",F106*C106)))</f>
        <v/>
      </c>
      <c r="H106" s="131" t="str">
        <f>IF(B106="","",IF(Flächenverzeichnis!F111="",30,IF('P-Bedarfsermittlung'!D106="A",30,IF('P-Bedarfsermittlung'!D106="B",20,10))))</f>
        <v/>
      </c>
      <c r="I106" s="31"/>
      <c r="J106" s="31"/>
      <c r="K106" s="27" t="str">
        <f>IF(J106="","",IF(INDEX(Düngemittel!$G:$G,MATCH(J106,Düngemittel!$B:$B,0))="","keine Angabe verfügbar!",INDEX(Düngemittel!$G:$G,MATCH(J106,Düngemittel!$B:$B,0))))</f>
        <v/>
      </c>
      <c r="L106" s="35" t="str">
        <f t="shared" si="12"/>
        <v/>
      </c>
      <c r="M106" s="25" t="str">
        <f t="shared" ref="M106:M169" si="14">IF(OR(I106="",J106="",L106=""),"",K106*L106)</f>
        <v/>
      </c>
      <c r="N106" s="27" t="str">
        <f>IF(J106="","",INDEX(Düngemittel!$D:$D,MATCH(J106,Düngemittel!$B:$B,0)))</f>
        <v/>
      </c>
      <c r="O106" s="27" t="str">
        <f>IF(J106="","",INDEX(Düngemittel!$E:$E,MATCH(J106,Düngemittel!$B:$B,0)))</f>
        <v/>
      </c>
      <c r="P106" s="27" t="str">
        <f>IF(J106="","",INDEX(Düngemittel!$F:$F,MATCH(J106,Düngemittel!$B:$B,0)))</f>
        <v/>
      </c>
      <c r="Q106" s="143" t="str">
        <f t="shared" si="10"/>
        <v/>
      </c>
      <c r="R106" s="144" t="str">
        <f t="shared" ref="R106:R169" si="15">IF(OR(I106="",J106="",L106=""),"",L106*N106)</f>
        <v/>
      </c>
    </row>
    <row r="107" spans="1:18" ht="15.75" x14ac:dyDescent="0.25">
      <c r="A107" s="95">
        <v>101</v>
      </c>
      <c r="B107" s="24" t="str">
        <f>IF(Flächenverzeichnis!A112="","",Flächenverzeichnis!A112)</f>
        <v/>
      </c>
      <c r="C107" s="25" t="str">
        <f>IF(Flächenverzeichnis!B112="","",Flächenverzeichnis!B112)</f>
        <v/>
      </c>
      <c r="D107" s="24" t="str">
        <f>IF(B107="","",IF(Flächenverzeichnis!F112="","Analysewert fehlt!",IF(AND(Flächenverzeichnis!F112&gt;=0,Flächenverzeichnis!F112&lt;=4),"A",IF(AND(Flächenverzeichnis!F112&gt;=5,Flächenverzeichnis!F112&lt;=7),"B",IF(AND(Flächenverzeichnis!F112&gt;=8,Flächenverzeichnis!F112&lt;=18),"C",IF(AND(Flächenverzeichnis!F112&gt;=19,Flächenverzeichnis!F112&lt;=27),"D",IF(Flächenverzeichnis!F112&gt;=28,"E","")))))))</f>
        <v/>
      </c>
      <c r="E107" s="55" t="str">
        <f>IF(B107="","",IF(Flächenverzeichnis!D112="","Angabe fehlt!",Flächenverzeichnis!D112))</f>
        <v/>
      </c>
      <c r="F107" s="29" t="str">
        <f>IF(B107="","",IF(D107="Analysewert fehlt!","Versorgungsstufe unbekannt!",IF(AND(Flächenverzeichnis!F112&gt;20,OR(D107="A",D107="B",D107="C")),10,IF(D107="A","30",IF(D107="B","20",IF(D107="C","10","0"))))))</f>
        <v/>
      </c>
      <c r="G107" s="29" t="str">
        <f t="shared" si="13"/>
        <v/>
      </c>
      <c r="H107" s="131" t="str">
        <f>IF(B107="","",IF(Flächenverzeichnis!F112="",30,IF('P-Bedarfsermittlung'!D107="A",30,IF('P-Bedarfsermittlung'!D107="B",20,10))))</f>
        <v/>
      </c>
      <c r="I107" s="31"/>
      <c r="J107" s="31"/>
      <c r="K107" s="27" t="str">
        <f>IF(J107="","",IF(INDEX(Düngemittel!$G:$G,MATCH(J107,Düngemittel!$B:$B,0))="","keine Angabe verfügbar!",INDEX(Düngemittel!$G:$G,MATCH(J107,Düngemittel!$B:$B,0))))</f>
        <v/>
      </c>
      <c r="L107" s="35" t="str">
        <f t="shared" si="12"/>
        <v/>
      </c>
      <c r="M107" s="25" t="str">
        <f t="shared" si="14"/>
        <v/>
      </c>
      <c r="N107" s="27" t="str">
        <f>IF(J107="","",INDEX(Düngemittel!$D:$D,MATCH(J107,Düngemittel!$B:$B,0)))</f>
        <v/>
      </c>
      <c r="O107" s="27" t="str">
        <f>IF(J107="","",INDEX(Düngemittel!$E:$E,MATCH(J107,Düngemittel!$B:$B,0)))</f>
        <v/>
      </c>
      <c r="P107" s="27" t="str">
        <f>IF(J107="","",INDEX(Düngemittel!$F:$F,MATCH(J107,Düngemittel!$B:$B,0)))</f>
        <v/>
      </c>
      <c r="Q107" s="143" t="str">
        <f t="shared" si="10"/>
        <v/>
      </c>
      <c r="R107" s="144" t="str">
        <f t="shared" si="15"/>
        <v/>
      </c>
    </row>
    <row r="108" spans="1:18" ht="15.75" x14ac:dyDescent="0.25">
      <c r="A108" s="95">
        <v>102</v>
      </c>
      <c r="B108" s="24" t="str">
        <f>IF(Flächenverzeichnis!A113="","",Flächenverzeichnis!A113)</f>
        <v/>
      </c>
      <c r="C108" s="25" t="str">
        <f>IF(Flächenverzeichnis!B113="","",Flächenverzeichnis!B113)</f>
        <v/>
      </c>
      <c r="D108" s="24" t="str">
        <f>IF(B108="","",IF(Flächenverzeichnis!F113="","Analysewert fehlt!",IF(AND(Flächenverzeichnis!F113&gt;=0,Flächenverzeichnis!F113&lt;=4),"A",IF(AND(Flächenverzeichnis!F113&gt;=5,Flächenverzeichnis!F113&lt;=7),"B",IF(AND(Flächenverzeichnis!F113&gt;=8,Flächenverzeichnis!F113&lt;=18),"C",IF(AND(Flächenverzeichnis!F113&gt;=19,Flächenverzeichnis!F113&lt;=27),"D",IF(Flächenverzeichnis!F113&gt;=28,"E","")))))))</f>
        <v/>
      </c>
      <c r="E108" s="55" t="str">
        <f>IF(B108="","",IF(Flächenverzeichnis!D113="","Angabe fehlt!",Flächenverzeichnis!D113))</f>
        <v/>
      </c>
      <c r="F108" s="29" t="str">
        <f>IF(B108="","",IF(D108="Analysewert fehlt!","Versorgungsstufe unbekannt!",IF(AND(Flächenverzeichnis!F113&gt;20,OR(D108="A",D108="B",D108="C")),10,IF(D108="A","30",IF(D108="B","20",IF(D108="C","10","0"))))))</f>
        <v/>
      </c>
      <c r="G108" s="29" t="str">
        <f t="shared" si="13"/>
        <v/>
      </c>
      <c r="H108" s="131" t="str">
        <f>IF(B108="","",IF(Flächenverzeichnis!F113="",30,IF('P-Bedarfsermittlung'!D108="A",30,IF('P-Bedarfsermittlung'!D108="B",20,10))))</f>
        <v/>
      </c>
      <c r="I108" s="31"/>
      <c r="J108" s="31"/>
      <c r="K108" s="27" t="str">
        <f>IF(J108="","",IF(INDEX(Düngemittel!$G:$G,MATCH(J108,Düngemittel!$B:$B,0))="","keine Angabe verfügbar!",INDEX(Düngemittel!$G:$G,MATCH(J108,Düngemittel!$B:$B,0))))</f>
        <v/>
      </c>
      <c r="L108" s="35" t="str">
        <f t="shared" si="12"/>
        <v/>
      </c>
      <c r="M108" s="25" t="str">
        <f t="shared" si="14"/>
        <v/>
      </c>
      <c r="N108" s="27" t="str">
        <f>IF(J108="","",INDEX(Düngemittel!$D:$D,MATCH(J108,Düngemittel!$B:$B,0)))</f>
        <v/>
      </c>
      <c r="O108" s="27" t="str">
        <f>IF(J108="","",INDEX(Düngemittel!$E:$E,MATCH(J108,Düngemittel!$B:$B,0)))</f>
        <v/>
      </c>
      <c r="P108" s="27" t="str">
        <f>IF(J108="","",INDEX(Düngemittel!$F:$F,MATCH(J108,Düngemittel!$B:$B,0)))</f>
        <v/>
      </c>
      <c r="Q108" s="143" t="str">
        <f t="shared" si="10"/>
        <v/>
      </c>
      <c r="R108" s="144" t="str">
        <f t="shared" si="15"/>
        <v/>
      </c>
    </row>
    <row r="109" spans="1:18" ht="15.75" x14ac:dyDescent="0.25">
      <c r="A109" s="95">
        <v>103</v>
      </c>
      <c r="B109" s="24" t="str">
        <f>IF(Flächenverzeichnis!A114="","",Flächenverzeichnis!A114)</f>
        <v/>
      </c>
      <c r="C109" s="25" t="str">
        <f>IF(Flächenverzeichnis!B114="","",Flächenverzeichnis!B114)</f>
        <v/>
      </c>
      <c r="D109" s="24" t="str">
        <f>IF(B109="","",IF(Flächenverzeichnis!F114="","Analysewert fehlt!",IF(AND(Flächenverzeichnis!F114&gt;=0,Flächenverzeichnis!F114&lt;=4),"A",IF(AND(Flächenverzeichnis!F114&gt;=5,Flächenverzeichnis!F114&lt;=7),"B",IF(AND(Flächenverzeichnis!F114&gt;=8,Flächenverzeichnis!F114&lt;=18),"C",IF(AND(Flächenverzeichnis!F114&gt;=19,Flächenverzeichnis!F114&lt;=27),"D",IF(Flächenverzeichnis!F114&gt;=28,"E","")))))))</f>
        <v/>
      </c>
      <c r="E109" s="55" t="str">
        <f>IF(B109="","",IF(Flächenverzeichnis!D114="","Angabe fehlt!",Flächenverzeichnis!D114))</f>
        <v/>
      </c>
      <c r="F109" s="29" t="str">
        <f>IF(B109="","",IF(D109="Analysewert fehlt!","Versorgungsstufe unbekannt!",IF(AND(Flächenverzeichnis!F114&gt;20,OR(D109="A",D109="B",D109="C")),10,IF(D109="A","30",IF(D109="B","20",IF(D109="C","10","0"))))))</f>
        <v/>
      </c>
      <c r="G109" s="29" t="str">
        <f t="shared" si="13"/>
        <v/>
      </c>
      <c r="H109" s="131" t="str">
        <f>IF(B109="","",IF(Flächenverzeichnis!F114="",30,IF('P-Bedarfsermittlung'!D109="A",30,IF('P-Bedarfsermittlung'!D109="B",20,10))))</f>
        <v/>
      </c>
      <c r="I109" s="31"/>
      <c r="J109" s="31"/>
      <c r="K109" s="27" t="str">
        <f>IF(J109="","",IF(INDEX(Düngemittel!$G:$G,MATCH(J109,Düngemittel!$B:$B,0))="","keine Angabe verfügbar!",INDEX(Düngemittel!$G:$G,MATCH(J109,Düngemittel!$B:$B,0))))</f>
        <v/>
      </c>
      <c r="L109" s="35" t="str">
        <f t="shared" si="12"/>
        <v/>
      </c>
      <c r="M109" s="25" t="str">
        <f t="shared" si="14"/>
        <v/>
      </c>
      <c r="N109" s="27" t="str">
        <f>IF(J109="","",INDEX(Düngemittel!$D:$D,MATCH(J109,Düngemittel!$B:$B,0)))</f>
        <v/>
      </c>
      <c r="O109" s="27" t="str">
        <f>IF(J109="","",INDEX(Düngemittel!$E:$E,MATCH(J109,Düngemittel!$B:$B,0)))</f>
        <v/>
      </c>
      <c r="P109" s="27" t="str">
        <f>IF(J109="","",INDEX(Düngemittel!$F:$F,MATCH(J109,Düngemittel!$B:$B,0)))</f>
        <v/>
      </c>
      <c r="Q109" s="143" t="str">
        <f t="shared" si="10"/>
        <v/>
      </c>
      <c r="R109" s="144" t="str">
        <f t="shared" si="15"/>
        <v/>
      </c>
    </row>
    <row r="110" spans="1:18" ht="15.75" x14ac:dyDescent="0.25">
      <c r="A110" s="95">
        <v>104</v>
      </c>
      <c r="B110" s="24" t="str">
        <f>IF(Flächenverzeichnis!A115="","",Flächenverzeichnis!A115)</f>
        <v/>
      </c>
      <c r="C110" s="25" t="str">
        <f>IF(Flächenverzeichnis!B115="","",Flächenverzeichnis!B115)</f>
        <v/>
      </c>
      <c r="D110" s="24" t="str">
        <f>IF(B110="","",IF(Flächenverzeichnis!F115="","Analysewert fehlt!",IF(AND(Flächenverzeichnis!F115&gt;=0,Flächenverzeichnis!F115&lt;=4),"A",IF(AND(Flächenverzeichnis!F115&gt;=5,Flächenverzeichnis!F115&lt;=7),"B",IF(AND(Flächenverzeichnis!F115&gt;=8,Flächenverzeichnis!F115&lt;=18),"C",IF(AND(Flächenverzeichnis!F115&gt;=19,Flächenverzeichnis!F115&lt;=27),"D",IF(Flächenverzeichnis!F115&gt;=28,"E","")))))))</f>
        <v/>
      </c>
      <c r="E110" s="55" t="str">
        <f>IF(B110="","",IF(Flächenverzeichnis!D115="","Angabe fehlt!",Flächenverzeichnis!D115))</f>
        <v/>
      </c>
      <c r="F110" s="29" t="str">
        <f>IF(B110="","",IF(D110="Analysewert fehlt!","Versorgungsstufe unbekannt!",IF(AND(Flächenverzeichnis!F115&gt;20,OR(D110="A",D110="B",D110="C")),10,IF(D110="A","30",IF(D110="B","20",IF(D110="C","10","0"))))))</f>
        <v/>
      </c>
      <c r="G110" s="29" t="str">
        <f t="shared" si="13"/>
        <v/>
      </c>
      <c r="H110" s="131" t="str">
        <f>IF(B110="","",IF(Flächenverzeichnis!F115="",30,IF('P-Bedarfsermittlung'!D110="A",30,IF('P-Bedarfsermittlung'!D110="B",20,10))))</f>
        <v/>
      </c>
      <c r="I110" s="31"/>
      <c r="J110" s="31"/>
      <c r="K110" s="27" t="str">
        <f>IF(J110="","",IF(INDEX(Düngemittel!$G:$G,MATCH(J110,Düngemittel!$B:$B,0))="","keine Angabe verfügbar!",INDEX(Düngemittel!$G:$G,MATCH(J110,Düngemittel!$B:$B,0))))</f>
        <v/>
      </c>
      <c r="L110" s="35" t="str">
        <f t="shared" si="12"/>
        <v/>
      </c>
      <c r="M110" s="25" t="str">
        <f t="shared" si="14"/>
        <v/>
      </c>
      <c r="N110" s="27" t="str">
        <f>IF(J110="","",INDEX(Düngemittel!$D:$D,MATCH(J110,Düngemittel!$B:$B,0)))</f>
        <v/>
      </c>
      <c r="O110" s="27" t="str">
        <f>IF(J110="","",INDEX(Düngemittel!$E:$E,MATCH(J110,Düngemittel!$B:$B,0)))</f>
        <v/>
      </c>
      <c r="P110" s="27" t="str">
        <f>IF(J110="","",INDEX(Düngemittel!$F:$F,MATCH(J110,Düngemittel!$B:$B,0)))</f>
        <v/>
      </c>
      <c r="Q110" s="143" t="str">
        <f t="shared" si="10"/>
        <v/>
      </c>
      <c r="R110" s="144" t="str">
        <f t="shared" si="15"/>
        <v/>
      </c>
    </row>
    <row r="111" spans="1:18" ht="15.75" x14ac:dyDescent="0.25">
      <c r="A111" s="95">
        <v>105</v>
      </c>
      <c r="B111" s="24" t="str">
        <f>IF(Flächenverzeichnis!A116="","",Flächenverzeichnis!A116)</f>
        <v/>
      </c>
      <c r="C111" s="25" t="str">
        <f>IF(Flächenverzeichnis!B116="","",Flächenverzeichnis!B116)</f>
        <v/>
      </c>
      <c r="D111" s="24" t="str">
        <f>IF(B111="","",IF(Flächenverzeichnis!F116="","Analysewert fehlt!",IF(AND(Flächenverzeichnis!F116&gt;=0,Flächenverzeichnis!F116&lt;=4),"A",IF(AND(Flächenverzeichnis!F116&gt;=5,Flächenverzeichnis!F116&lt;=7),"B",IF(AND(Flächenverzeichnis!F116&gt;=8,Flächenverzeichnis!F116&lt;=18),"C",IF(AND(Flächenverzeichnis!F116&gt;=19,Flächenverzeichnis!F116&lt;=27),"D",IF(Flächenverzeichnis!F116&gt;=28,"E","")))))))</f>
        <v/>
      </c>
      <c r="E111" s="55" t="str">
        <f>IF(B111="","",IF(Flächenverzeichnis!D116="","Angabe fehlt!",Flächenverzeichnis!D116))</f>
        <v/>
      </c>
      <c r="F111" s="29" t="str">
        <f>IF(B111="","",IF(D111="Analysewert fehlt!","Versorgungsstufe unbekannt!",IF(AND(Flächenverzeichnis!F116&gt;20,OR(D111="A",D111="B",D111="C")),10,IF(D111="A","30",IF(D111="B","20",IF(D111="C","10","0"))))))</f>
        <v/>
      </c>
      <c r="G111" s="29" t="str">
        <f t="shared" si="13"/>
        <v/>
      </c>
      <c r="H111" s="131" t="str">
        <f>IF(B111="","",IF(Flächenverzeichnis!F116="",30,IF('P-Bedarfsermittlung'!D111="A",30,IF('P-Bedarfsermittlung'!D111="B",20,10))))</f>
        <v/>
      </c>
      <c r="I111" s="31"/>
      <c r="J111" s="31"/>
      <c r="K111" s="27" t="str">
        <f>IF(J111="","",IF(INDEX(Düngemittel!$G:$G,MATCH(J111,Düngemittel!$B:$B,0))="","keine Angabe verfügbar!",INDEX(Düngemittel!$G:$G,MATCH(J111,Düngemittel!$B:$B,0))))</f>
        <v/>
      </c>
      <c r="L111" s="35" t="str">
        <f t="shared" si="12"/>
        <v/>
      </c>
      <c r="M111" s="25" t="str">
        <f t="shared" si="14"/>
        <v/>
      </c>
      <c r="N111" s="27" t="str">
        <f>IF(J111="","",INDEX(Düngemittel!$D:$D,MATCH(J111,Düngemittel!$B:$B,0)))</f>
        <v/>
      </c>
      <c r="O111" s="27" t="str">
        <f>IF(J111="","",INDEX(Düngemittel!$E:$E,MATCH(J111,Düngemittel!$B:$B,0)))</f>
        <v/>
      </c>
      <c r="P111" s="27" t="str">
        <f>IF(J111="","",INDEX(Düngemittel!$F:$F,MATCH(J111,Düngemittel!$B:$B,0)))</f>
        <v/>
      </c>
      <c r="Q111" s="143" t="str">
        <f t="shared" si="10"/>
        <v/>
      </c>
      <c r="R111" s="144" t="str">
        <f t="shared" si="15"/>
        <v/>
      </c>
    </row>
    <row r="112" spans="1:18" ht="15.75" x14ac:dyDescent="0.25">
      <c r="A112" s="95">
        <v>106</v>
      </c>
      <c r="B112" s="24" t="str">
        <f>IF(Flächenverzeichnis!A117="","",Flächenverzeichnis!A117)</f>
        <v/>
      </c>
      <c r="C112" s="25" t="str">
        <f>IF(Flächenverzeichnis!B117="","",Flächenverzeichnis!B117)</f>
        <v/>
      </c>
      <c r="D112" s="24" t="str">
        <f>IF(B112="","",IF(Flächenverzeichnis!F117="","Analysewert fehlt!",IF(AND(Flächenverzeichnis!F117&gt;=0,Flächenverzeichnis!F117&lt;=4),"A",IF(AND(Flächenverzeichnis!F117&gt;=5,Flächenverzeichnis!F117&lt;=7),"B",IF(AND(Flächenverzeichnis!F117&gt;=8,Flächenverzeichnis!F117&lt;=18),"C",IF(AND(Flächenverzeichnis!F117&gt;=19,Flächenverzeichnis!F117&lt;=27),"D",IF(Flächenverzeichnis!F117&gt;=28,"E","")))))))</f>
        <v/>
      </c>
      <c r="E112" s="55" t="str">
        <f>IF(B112="","",IF(Flächenverzeichnis!D117="","Angabe fehlt!",Flächenverzeichnis!D117))</f>
        <v/>
      </c>
      <c r="F112" s="29" t="str">
        <f>IF(B112="","",IF(D112="Analysewert fehlt!","Versorgungsstufe unbekannt!",IF(AND(Flächenverzeichnis!F117&gt;20,OR(D112="A",D112="B",D112="C")),10,IF(D112="A","30",IF(D112="B","20",IF(D112="C","10","0"))))))</f>
        <v/>
      </c>
      <c r="G112" s="29" t="str">
        <f t="shared" si="13"/>
        <v/>
      </c>
      <c r="H112" s="131" t="str">
        <f>IF(B112="","",IF(Flächenverzeichnis!F117="",30,IF('P-Bedarfsermittlung'!D112="A",30,IF('P-Bedarfsermittlung'!D112="B",20,10))))</f>
        <v/>
      </c>
      <c r="I112" s="31"/>
      <c r="J112" s="31"/>
      <c r="K112" s="27" t="str">
        <f>IF(J112="","",IF(INDEX(Düngemittel!$G:$G,MATCH(J112,Düngemittel!$B:$B,0))="","keine Angabe verfügbar!",INDEX(Düngemittel!$G:$G,MATCH(J112,Düngemittel!$B:$B,0))))</f>
        <v/>
      </c>
      <c r="L112" s="35" t="str">
        <f t="shared" si="12"/>
        <v/>
      </c>
      <c r="M112" s="25" t="str">
        <f t="shared" si="14"/>
        <v/>
      </c>
      <c r="N112" s="27" t="str">
        <f>IF(J112="","",INDEX(Düngemittel!$D:$D,MATCH(J112,Düngemittel!$B:$B,0)))</f>
        <v/>
      </c>
      <c r="O112" s="27" t="str">
        <f>IF(J112="","",INDEX(Düngemittel!$E:$E,MATCH(J112,Düngemittel!$B:$B,0)))</f>
        <v/>
      </c>
      <c r="P112" s="27" t="str">
        <f>IF(J112="","",INDEX(Düngemittel!$F:$F,MATCH(J112,Düngemittel!$B:$B,0)))</f>
        <v/>
      </c>
      <c r="Q112" s="143" t="str">
        <f t="shared" si="10"/>
        <v/>
      </c>
      <c r="R112" s="144" t="str">
        <f t="shared" si="15"/>
        <v/>
      </c>
    </row>
    <row r="113" spans="1:18" ht="15.75" x14ac:dyDescent="0.25">
      <c r="A113" s="95">
        <v>107</v>
      </c>
      <c r="B113" s="24" t="str">
        <f>IF(Flächenverzeichnis!A118="","",Flächenverzeichnis!A118)</f>
        <v/>
      </c>
      <c r="C113" s="25" t="str">
        <f>IF(Flächenverzeichnis!B118="","",Flächenverzeichnis!B118)</f>
        <v/>
      </c>
      <c r="D113" s="24" t="str">
        <f>IF(B113="","",IF(Flächenverzeichnis!F118="","Analysewert fehlt!",IF(AND(Flächenverzeichnis!F118&gt;=0,Flächenverzeichnis!F118&lt;=4),"A",IF(AND(Flächenverzeichnis!F118&gt;=5,Flächenverzeichnis!F118&lt;=7),"B",IF(AND(Flächenverzeichnis!F118&gt;=8,Flächenverzeichnis!F118&lt;=18),"C",IF(AND(Flächenverzeichnis!F118&gt;=19,Flächenverzeichnis!F118&lt;=27),"D",IF(Flächenverzeichnis!F118&gt;=28,"E","")))))))</f>
        <v/>
      </c>
      <c r="E113" s="55" t="str">
        <f>IF(B113="","",IF(Flächenverzeichnis!D118="","Angabe fehlt!",Flächenverzeichnis!D118))</f>
        <v/>
      </c>
      <c r="F113" s="29" t="str">
        <f>IF(B113="","",IF(D113="Analysewert fehlt!","Versorgungsstufe unbekannt!",IF(AND(Flächenverzeichnis!F118&gt;20,OR(D113="A",D113="B",D113="C")),10,IF(D113="A","30",IF(D113="B","20",IF(D113="C","10","0"))))))</f>
        <v/>
      </c>
      <c r="G113" s="29" t="str">
        <f t="shared" si="13"/>
        <v/>
      </c>
      <c r="H113" s="131" t="str">
        <f>IF(B113="","",IF(Flächenverzeichnis!F118="",30,IF('P-Bedarfsermittlung'!D113="A",30,IF('P-Bedarfsermittlung'!D113="B",20,10))))</f>
        <v/>
      </c>
      <c r="I113" s="31"/>
      <c r="J113" s="31"/>
      <c r="K113" s="27" t="str">
        <f>IF(J113="","",IF(INDEX(Düngemittel!$G:$G,MATCH(J113,Düngemittel!$B:$B,0))="","keine Angabe verfügbar!",INDEX(Düngemittel!$G:$G,MATCH(J113,Düngemittel!$B:$B,0))))</f>
        <v/>
      </c>
      <c r="L113" s="35" t="str">
        <f t="shared" si="12"/>
        <v/>
      </c>
      <c r="M113" s="25" t="str">
        <f t="shared" si="14"/>
        <v/>
      </c>
      <c r="N113" s="27" t="str">
        <f>IF(J113="","",INDEX(Düngemittel!$D:$D,MATCH(J113,Düngemittel!$B:$B,0)))</f>
        <v/>
      </c>
      <c r="O113" s="27" t="str">
        <f>IF(J113="","",INDEX(Düngemittel!$E:$E,MATCH(J113,Düngemittel!$B:$B,0)))</f>
        <v/>
      </c>
      <c r="P113" s="27" t="str">
        <f>IF(J113="","",INDEX(Düngemittel!$F:$F,MATCH(J113,Düngemittel!$B:$B,0)))</f>
        <v/>
      </c>
      <c r="Q113" s="143" t="str">
        <f t="shared" si="10"/>
        <v/>
      </c>
      <c r="R113" s="144" t="str">
        <f t="shared" si="15"/>
        <v/>
      </c>
    </row>
    <row r="114" spans="1:18" ht="15.75" x14ac:dyDescent="0.25">
      <c r="A114" s="95">
        <v>108</v>
      </c>
      <c r="B114" s="24" t="str">
        <f>IF(Flächenverzeichnis!A119="","",Flächenverzeichnis!A119)</f>
        <v/>
      </c>
      <c r="C114" s="25" t="str">
        <f>IF(Flächenverzeichnis!B119="","",Flächenverzeichnis!B119)</f>
        <v/>
      </c>
      <c r="D114" s="24" t="str">
        <f>IF(B114="","",IF(Flächenverzeichnis!F119="","Analysewert fehlt!",IF(AND(Flächenverzeichnis!F119&gt;=0,Flächenverzeichnis!F119&lt;=4),"A",IF(AND(Flächenverzeichnis!F119&gt;=5,Flächenverzeichnis!F119&lt;=7),"B",IF(AND(Flächenverzeichnis!F119&gt;=8,Flächenverzeichnis!F119&lt;=18),"C",IF(AND(Flächenverzeichnis!F119&gt;=19,Flächenverzeichnis!F119&lt;=27),"D",IF(Flächenverzeichnis!F119&gt;=28,"E","")))))))</f>
        <v/>
      </c>
      <c r="E114" s="55" t="str">
        <f>IF(B114="","",IF(Flächenverzeichnis!D119="","Angabe fehlt!",Flächenverzeichnis!D119))</f>
        <v/>
      </c>
      <c r="F114" s="29" t="str">
        <f>IF(B114="","",IF(D114="Analysewert fehlt!","Versorgungsstufe unbekannt!",IF(AND(Flächenverzeichnis!F119&gt;20,OR(D114="A",D114="B",D114="C")),10,IF(D114="A","30",IF(D114="B","20",IF(D114="C","10","0"))))))</f>
        <v/>
      </c>
      <c r="G114" s="29" t="str">
        <f t="shared" si="13"/>
        <v/>
      </c>
      <c r="H114" s="131" t="str">
        <f>IF(B114="","",IF(Flächenverzeichnis!F119="",30,IF('P-Bedarfsermittlung'!D114="A",30,IF('P-Bedarfsermittlung'!D114="B",20,10))))</f>
        <v/>
      </c>
      <c r="I114" s="31"/>
      <c r="J114" s="31"/>
      <c r="K114" s="27" t="str">
        <f>IF(J114="","",IF(INDEX(Düngemittel!$G:$G,MATCH(J114,Düngemittel!$B:$B,0))="","keine Angabe verfügbar!",INDEX(Düngemittel!$G:$G,MATCH(J114,Düngemittel!$B:$B,0))))</f>
        <v/>
      </c>
      <c r="L114" s="35" t="str">
        <f t="shared" si="12"/>
        <v/>
      </c>
      <c r="M114" s="25" t="str">
        <f t="shared" si="14"/>
        <v/>
      </c>
      <c r="N114" s="27" t="str">
        <f>IF(J114="","",INDEX(Düngemittel!$D:$D,MATCH(J114,Düngemittel!$B:$B,0)))</f>
        <v/>
      </c>
      <c r="O114" s="27" t="str">
        <f>IF(J114="","",INDEX(Düngemittel!$E:$E,MATCH(J114,Düngemittel!$B:$B,0)))</f>
        <v/>
      </c>
      <c r="P114" s="27" t="str">
        <f>IF(J114="","",INDEX(Düngemittel!$F:$F,MATCH(J114,Düngemittel!$B:$B,0)))</f>
        <v/>
      </c>
      <c r="Q114" s="143" t="str">
        <f t="shared" si="10"/>
        <v/>
      </c>
      <c r="R114" s="144" t="str">
        <f t="shared" si="15"/>
        <v/>
      </c>
    </row>
    <row r="115" spans="1:18" ht="15.75" x14ac:dyDescent="0.25">
      <c r="A115" s="95">
        <v>109</v>
      </c>
      <c r="B115" s="24" t="str">
        <f>IF(Flächenverzeichnis!A120="","",Flächenverzeichnis!A120)</f>
        <v/>
      </c>
      <c r="C115" s="25" t="str">
        <f>IF(Flächenverzeichnis!B120="","",Flächenverzeichnis!B120)</f>
        <v/>
      </c>
      <c r="D115" s="24" t="str">
        <f>IF(B115="","",IF(Flächenverzeichnis!F120="","Analysewert fehlt!",IF(AND(Flächenverzeichnis!F120&gt;=0,Flächenverzeichnis!F120&lt;=4),"A",IF(AND(Flächenverzeichnis!F120&gt;=5,Flächenverzeichnis!F120&lt;=7),"B",IF(AND(Flächenverzeichnis!F120&gt;=8,Flächenverzeichnis!F120&lt;=18),"C",IF(AND(Flächenverzeichnis!F120&gt;=19,Flächenverzeichnis!F120&lt;=27),"D",IF(Flächenverzeichnis!F120&gt;=28,"E","")))))))</f>
        <v/>
      </c>
      <c r="E115" s="55" t="str">
        <f>IF(B115="","",IF(Flächenverzeichnis!D120="","Angabe fehlt!",Flächenverzeichnis!D120))</f>
        <v/>
      </c>
      <c r="F115" s="29" t="str">
        <f>IF(B115="","",IF(D115="Analysewert fehlt!","Versorgungsstufe unbekannt!",IF(AND(Flächenverzeichnis!F120&gt;20,OR(D115="A",D115="B",D115="C")),10,IF(D115="A","30",IF(D115="B","20",IF(D115="C","10","0"))))))</f>
        <v/>
      </c>
      <c r="G115" s="29" t="str">
        <f t="shared" si="13"/>
        <v/>
      </c>
      <c r="H115" s="131" t="str">
        <f>IF(B115="","",IF(Flächenverzeichnis!F120="",30,IF('P-Bedarfsermittlung'!D115="A",30,IF('P-Bedarfsermittlung'!D115="B",20,10))))</f>
        <v/>
      </c>
      <c r="I115" s="31"/>
      <c r="J115" s="31"/>
      <c r="K115" s="27" t="str">
        <f>IF(J115="","",IF(INDEX(Düngemittel!$G:$G,MATCH(J115,Düngemittel!$B:$B,0))="","keine Angabe verfügbar!",INDEX(Düngemittel!$G:$G,MATCH(J115,Düngemittel!$B:$B,0))))</f>
        <v/>
      </c>
      <c r="L115" s="35" t="str">
        <f t="shared" si="12"/>
        <v/>
      </c>
      <c r="M115" s="25" t="str">
        <f t="shared" si="14"/>
        <v/>
      </c>
      <c r="N115" s="27" t="str">
        <f>IF(J115="","",INDEX(Düngemittel!$D:$D,MATCH(J115,Düngemittel!$B:$B,0)))</f>
        <v/>
      </c>
      <c r="O115" s="27" t="str">
        <f>IF(J115="","",INDEX(Düngemittel!$E:$E,MATCH(J115,Düngemittel!$B:$B,0)))</f>
        <v/>
      </c>
      <c r="P115" s="27" t="str">
        <f>IF(J115="","",INDEX(Düngemittel!$F:$F,MATCH(J115,Düngemittel!$B:$B,0)))</f>
        <v/>
      </c>
      <c r="Q115" s="143" t="str">
        <f t="shared" si="10"/>
        <v/>
      </c>
      <c r="R115" s="144" t="str">
        <f t="shared" si="15"/>
        <v/>
      </c>
    </row>
    <row r="116" spans="1:18" ht="15.75" x14ac:dyDescent="0.25">
      <c r="A116" s="95">
        <v>110</v>
      </c>
      <c r="B116" s="24" t="str">
        <f>IF(Flächenverzeichnis!A121="","",Flächenverzeichnis!A121)</f>
        <v/>
      </c>
      <c r="C116" s="25" t="str">
        <f>IF(Flächenverzeichnis!B121="","",Flächenverzeichnis!B121)</f>
        <v/>
      </c>
      <c r="D116" s="24" t="str">
        <f>IF(B116="","",IF(Flächenverzeichnis!F121="","Analysewert fehlt!",IF(AND(Flächenverzeichnis!F121&gt;=0,Flächenverzeichnis!F121&lt;=4),"A",IF(AND(Flächenverzeichnis!F121&gt;=5,Flächenverzeichnis!F121&lt;=7),"B",IF(AND(Flächenverzeichnis!F121&gt;=8,Flächenverzeichnis!F121&lt;=18),"C",IF(AND(Flächenverzeichnis!F121&gt;=19,Flächenverzeichnis!F121&lt;=27),"D",IF(Flächenverzeichnis!F121&gt;=28,"E","")))))))</f>
        <v/>
      </c>
      <c r="E116" s="55" t="str">
        <f>IF(B116="","",IF(Flächenverzeichnis!D121="","Angabe fehlt!",Flächenverzeichnis!D121))</f>
        <v/>
      </c>
      <c r="F116" s="29" t="str">
        <f>IF(B116="","",IF(D116="Analysewert fehlt!","Versorgungsstufe unbekannt!",IF(AND(Flächenverzeichnis!F121&gt;20,OR(D116="A",D116="B",D116="C")),10,IF(D116="A","30",IF(D116="B","20",IF(D116="C","10","0"))))))</f>
        <v/>
      </c>
      <c r="G116" s="29" t="str">
        <f t="shared" si="13"/>
        <v/>
      </c>
      <c r="H116" s="131" t="str">
        <f>IF(B116="","",IF(Flächenverzeichnis!F121="",30,IF('P-Bedarfsermittlung'!D116="A",30,IF('P-Bedarfsermittlung'!D116="B",20,10))))</f>
        <v/>
      </c>
      <c r="I116" s="31"/>
      <c r="J116" s="31"/>
      <c r="K116" s="27" t="str">
        <f>IF(J116="","",IF(INDEX(Düngemittel!$G:$G,MATCH(J116,Düngemittel!$B:$B,0))="","keine Angabe verfügbar!",INDEX(Düngemittel!$G:$G,MATCH(J116,Düngemittel!$B:$B,0))))</f>
        <v/>
      </c>
      <c r="L116" s="35" t="str">
        <f t="shared" si="12"/>
        <v/>
      </c>
      <c r="M116" s="25" t="str">
        <f t="shared" si="14"/>
        <v/>
      </c>
      <c r="N116" s="27" t="str">
        <f>IF(J116="","",INDEX(Düngemittel!$D:$D,MATCH(J116,Düngemittel!$B:$B,0)))</f>
        <v/>
      </c>
      <c r="O116" s="27" t="str">
        <f>IF(J116="","",INDEX(Düngemittel!$E:$E,MATCH(J116,Düngemittel!$B:$B,0)))</f>
        <v/>
      </c>
      <c r="P116" s="27" t="str">
        <f>IF(J116="","",INDEX(Düngemittel!$F:$F,MATCH(J116,Düngemittel!$B:$B,0)))</f>
        <v/>
      </c>
      <c r="Q116" s="143" t="str">
        <f t="shared" si="10"/>
        <v/>
      </c>
      <c r="R116" s="144" t="str">
        <f t="shared" si="15"/>
        <v/>
      </c>
    </row>
    <row r="117" spans="1:18" ht="15.75" x14ac:dyDescent="0.25">
      <c r="A117" s="95">
        <v>111</v>
      </c>
      <c r="B117" s="24" t="str">
        <f>IF(Flächenverzeichnis!A122="","",Flächenverzeichnis!A122)</f>
        <v/>
      </c>
      <c r="C117" s="25" t="str">
        <f>IF(Flächenverzeichnis!B122="","",Flächenverzeichnis!B122)</f>
        <v/>
      </c>
      <c r="D117" s="24" t="str">
        <f>IF(B117="","",IF(Flächenverzeichnis!F122="","Analysewert fehlt!",IF(AND(Flächenverzeichnis!F122&gt;=0,Flächenverzeichnis!F122&lt;=4),"A",IF(AND(Flächenverzeichnis!F122&gt;=5,Flächenverzeichnis!F122&lt;=7),"B",IF(AND(Flächenverzeichnis!F122&gt;=8,Flächenverzeichnis!F122&lt;=18),"C",IF(AND(Flächenverzeichnis!F122&gt;=19,Flächenverzeichnis!F122&lt;=27),"D",IF(Flächenverzeichnis!F122&gt;=28,"E","")))))))</f>
        <v/>
      </c>
      <c r="E117" s="55" t="str">
        <f>IF(B117="","",IF(Flächenverzeichnis!D122="","Angabe fehlt!",Flächenverzeichnis!D122))</f>
        <v/>
      </c>
      <c r="F117" s="29" t="str">
        <f>IF(B117="","",IF(D117="Analysewert fehlt!","Versorgungsstufe unbekannt!",IF(AND(Flächenverzeichnis!F122&gt;20,OR(D117="A",D117="B",D117="C")),10,IF(D117="A","30",IF(D117="B","20",IF(D117="C","10","0"))))))</f>
        <v/>
      </c>
      <c r="G117" s="29" t="str">
        <f t="shared" si="13"/>
        <v/>
      </c>
      <c r="H117" s="131" t="str">
        <f>IF(B117="","",IF(Flächenverzeichnis!F122="",30,IF('P-Bedarfsermittlung'!D117="A",30,IF('P-Bedarfsermittlung'!D117="B",20,10))))</f>
        <v/>
      </c>
      <c r="I117" s="31"/>
      <c r="J117" s="31"/>
      <c r="K117" s="27" t="str">
        <f>IF(J117="","",IF(INDEX(Düngemittel!$G:$G,MATCH(J117,Düngemittel!$B:$B,0))="","keine Angabe verfügbar!",INDEX(Düngemittel!$G:$G,MATCH(J117,Düngemittel!$B:$B,0))))</f>
        <v/>
      </c>
      <c r="L117" s="35" t="str">
        <f t="shared" si="12"/>
        <v/>
      </c>
      <c r="M117" s="25" t="str">
        <f t="shared" si="14"/>
        <v/>
      </c>
      <c r="N117" s="27" t="str">
        <f>IF(J117="","",INDEX(Düngemittel!$D:$D,MATCH(J117,Düngemittel!$B:$B,0)))</f>
        <v/>
      </c>
      <c r="O117" s="27" t="str">
        <f>IF(J117="","",INDEX(Düngemittel!$E:$E,MATCH(J117,Düngemittel!$B:$B,0)))</f>
        <v/>
      </c>
      <c r="P117" s="27" t="str">
        <f>IF(J117="","",INDEX(Düngemittel!$F:$F,MATCH(J117,Düngemittel!$B:$B,0)))</f>
        <v/>
      </c>
      <c r="Q117" s="143" t="str">
        <f t="shared" si="10"/>
        <v/>
      </c>
      <c r="R117" s="144" t="str">
        <f t="shared" si="15"/>
        <v/>
      </c>
    </row>
    <row r="118" spans="1:18" ht="15.75" x14ac:dyDescent="0.25">
      <c r="A118" s="95">
        <v>112</v>
      </c>
      <c r="B118" s="24" t="str">
        <f>IF(Flächenverzeichnis!A123="","",Flächenverzeichnis!A123)</f>
        <v/>
      </c>
      <c r="C118" s="25" t="str">
        <f>IF(Flächenverzeichnis!B123="","",Flächenverzeichnis!B123)</f>
        <v/>
      </c>
      <c r="D118" s="24" t="str">
        <f>IF(B118="","",IF(Flächenverzeichnis!F123="","Analysewert fehlt!",IF(AND(Flächenverzeichnis!F123&gt;=0,Flächenverzeichnis!F123&lt;=4),"A",IF(AND(Flächenverzeichnis!F123&gt;=5,Flächenverzeichnis!F123&lt;=7),"B",IF(AND(Flächenverzeichnis!F123&gt;=8,Flächenverzeichnis!F123&lt;=18),"C",IF(AND(Flächenverzeichnis!F123&gt;=19,Flächenverzeichnis!F123&lt;=27),"D",IF(Flächenverzeichnis!F123&gt;=28,"E","")))))))</f>
        <v/>
      </c>
      <c r="E118" s="55" t="str">
        <f>IF(B118="","",IF(Flächenverzeichnis!D123="","Angabe fehlt!",Flächenverzeichnis!D123))</f>
        <v/>
      </c>
      <c r="F118" s="29" t="str">
        <f>IF(B118="","",IF(D118="Analysewert fehlt!","Versorgungsstufe unbekannt!",IF(AND(Flächenverzeichnis!F123&gt;20,OR(D118="A",D118="B",D118="C")),10,IF(D118="A","30",IF(D118="B","20",IF(D118="C","10","0"))))))</f>
        <v/>
      </c>
      <c r="G118" s="29" t="str">
        <f t="shared" si="13"/>
        <v/>
      </c>
      <c r="H118" s="131" t="str">
        <f>IF(B118="","",IF(Flächenverzeichnis!F123="",30,IF('P-Bedarfsermittlung'!D118="A",30,IF('P-Bedarfsermittlung'!D118="B",20,10))))</f>
        <v/>
      </c>
      <c r="I118" s="31"/>
      <c r="J118" s="31"/>
      <c r="K118" s="27" t="str">
        <f>IF(J118="","",IF(INDEX(Düngemittel!$G:$G,MATCH(J118,Düngemittel!$B:$B,0))="","keine Angabe verfügbar!",INDEX(Düngemittel!$G:$G,MATCH(J118,Düngemittel!$B:$B,0))))</f>
        <v/>
      </c>
      <c r="L118" s="35" t="str">
        <f t="shared" si="12"/>
        <v/>
      </c>
      <c r="M118" s="25" t="str">
        <f t="shared" si="14"/>
        <v/>
      </c>
      <c r="N118" s="27" t="str">
        <f>IF(J118="","",INDEX(Düngemittel!$D:$D,MATCH(J118,Düngemittel!$B:$B,0)))</f>
        <v/>
      </c>
      <c r="O118" s="27" t="str">
        <f>IF(J118="","",INDEX(Düngemittel!$E:$E,MATCH(J118,Düngemittel!$B:$B,0)))</f>
        <v/>
      </c>
      <c r="P118" s="27" t="str">
        <f>IF(J118="","",INDEX(Düngemittel!$F:$F,MATCH(J118,Düngemittel!$B:$B,0)))</f>
        <v/>
      </c>
      <c r="Q118" s="143" t="str">
        <f t="shared" si="10"/>
        <v/>
      </c>
      <c r="R118" s="144" t="str">
        <f t="shared" si="15"/>
        <v/>
      </c>
    </row>
    <row r="119" spans="1:18" ht="15.75" x14ac:dyDescent="0.25">
      <c r="A119" s="95">
        <v>113</v>
      </c>
      <c r="B119" s="24" t="str">
        <f>IF(Flächenverzeichnis!A124="","",Flächenverzeichnis!A124)</f>
        <v/>
      </c>
      <c r="C119" s="25" t="str">
        <f>IF(Flächenverzeichnis!B124="","",Flächenverzeichnis!B124)</f>
        <v/>
      </c>
      <c r="D119" s="24" t="str">
        <f>IF(B119="","",IF(Flächenverzeichnis!F124="","Analysewert fehlt!",IF(AND(Flächenverzeichnis!F124&gt;=0,Flächenverzeichnis!F124&lt;=4),"A",IF(AND(Flächenverzeichnis!F124&gt;=5,Flächenverzeichnis!F124&lt;=7),"B",IF(AND(Flächenverzeichnis!F124&gt;=8,Flächenverzeichnis!F124&lt;=18),"C",IF(AND(Flächenverzeichnis!F124&gt;=19,Flächenverzeichnis!F124&lt;=27),"D",IF(Flächenverzeichnis!F124&gt;=28,"E","")))))))</f>
        <v/>
      </c>
      <c r="E119" s="55" t="str">
        <f>IF(B119="","",IF(Flächenverzeichnis!D124="","Angabe fehlt!",Flächenverzeichnis!D124))</f>
        <v/>
      </c>
      <c r="F119" s="29" t="str">
        <f>IF(B119="","",IF(D119="Analysewert fehlt!","Versorgungsstufe unbekannt!",IF(AND(Flächenverzeichnis!F124&gt;20,OR(D119="A",D119="B",D119="C")),10,IF(D119="A","30",IF(D119="B","20",IF(D119="C","10","0"))))))</f>
        <v/>
      </c>
      <c r="G119" s="29" t="str">
        <f t="shared" si="13"/>
        <v/>
      </c>
      <c r="H119" s="131" t="str">
        <f>IF(B119="","",IF(Flächenverzeichnis!F124="",30,IF('P-Bedarfsermittlung'!D119="A",30,IF('P-Bedarfsermittlung'!D119="B",20,10))))</f>
        <v/>
      </c>
      <c r="I119" s="31"/>
      <c r="J119" s="31"/>
      <c r="K119" s="27" t="str">
        <f>IF(J119="","",IF(INDEX(Düngemittel!$G:$G,MATCH(J119,Düngemittel!$B:$B,0))="","keine Angabe verfügbar!",INDEX(Düngemittel!$G:$G,MATCH(J119,Düngemittel!$B:$B,0))))</f>
        <v/>
      </c>
      <c r="L119" s="35" t="str">
        <f t="shared" si="12"/>
        <v/>
      </c>
      <c r="M119" s="25" t="str">
        <f t="shared" si="14"/>
        <v/>
      </c>
      <c r="N119" s="27" t="str">
        <f>IF(J119="","",INDEX(Düngemittel!$D:$D,MATCH(J119,Düngemittel!$B:$B,0)))</f>
        <v/>
      </c>
      <c r="O119" s="27" t="str">
        <f>IF(J119="","",INDEX(Düngemittel!$E:$E,MATCH(J119,Düngemittel!$B:$B,0)))</f>
        <v/>
      </c>
      <c r="P119" s="27" t="str">
        <f>IF(J119="","",INDEX(Düngemittel!$F:$F,MATCH(J119,Düngemittel!$B:$B,0)))</f>
        <v/>
      </c>
      <c r="Q119" s="143" t="str">
        <f t="shared" si="10"/>
        <v/>
      </c>
      <c r="R119" s="144" t="str">
        <f t="shared" si="15"/>
        <v/>
      </c>
    </row>
    <row r="120" spans="1:18" ht="15.75" x14ac:dyDescent="0.25">
      <c r="A120" s="95">
        <v>114</v>
      </c>
      <c r="B120" s="24" t="str">
        <f>IF(Flächenverzeichnis!A125="","",Flächenverzeichnis!A125)</f>
        <v/>
      </c>
      <c r="C120" s="25" t="str">
        <f>IF(Flächenverzeichnis!B125="","",Flächenverzeichnis!B125)</f>
        <v/>
      </c>
      <c r="D120" s="24" t="str">
        <f>IF(B120="","",IF(Flächenverzeichnis!F125="","Analysewert fehlt!",IF(AND(Flächenverzeichnis!F125&gt;=0,Flächenverzeichnis!F125&lt;=4),"A",IF(AND(Flächenverzeichnis!F125&gt;=5,Flächenverzeichnis!F125&lt;=7),"B",IF(AND(Flächenverzeichnis!F125&gt;=8,Flächenverzeichnis!F125&lt;=18),"C",IF(AND(Flächenverzeichnis!F125&gt;=19,Flächenverzeichnis!F125&lt;=27),"D",IF(Flächenverzeichnis!F125&gt;=28,"E","")))))))</f>
        <v/>
      </c>
      <c r="E120" s="55" t="str">
        <f>IF(B120="","",IF(Flächenverzeichnis!D125="","Angabe fehlt!",Flächenverzeichnis!D125))</f>
        <v/>
      </c>
      <c r="F120" s="29" t="str">
        <f>IF(B120="","",IF(D120="Analysewert fehlt!","Versorgungsstufe unbekannt!",IF(AND(Flächenverzeichnis!F125&gt;20,OR(D120="A",D120="B",D120="C")),10,IF(D120="A","30",IF(D120="B","20",IF(D120="C","10","0"))))))</f>
        <v/>
      </c>
      <c r="G120" s="29" t="str">
        <f t="shared" si="13"/>
        <v/>
      </c>
      <c r="H120" s="131" t="str">
        <f>IF(B120="","",IF(Flächenverzeichnis!F125="",30,IF('P-Bedarfsermittlung'!D120="A",30,IF('P-Bedarfsermittlung'!D120="B",20,10))))</f>
        <v/>
      </c>
      <c r="I120" s="31"/>
      <c r="J120" s="31"/>
      <c r="K120" s="27" t="str">
        <f>IF(J120="","",IF(INDEX(Düngemittel!$G:$G,MATCH(J120,Düngemittel!$B:$B,0))="","keine Angabe verfügbar!",INDEX(Düngemittel!$G:$G,MATCH(J120,Düngemittel!$B:$B,0))))</f>
        <v/>
      </c>
      <c r="L120" s="35" t="str">
        <f t="shared" si="12"/>
        <v/>
      </c>
      <c r="M120" s="25" t="str">
        <f t="shared" si="14"/>
        <v/>
      </c>
      <c r="N120" s="27" t="str">
        <f>IF(J120="","",INDEX(Düngemittel!$D:$D,MATCH(J120,Düngemittel!$B:$B,0)))</f>
        <v/>
      </c>
      <c r="O120" s="27" t="str">
        <f>IF(J120="","",INDEX(Düngemittel!$E:$E,MATCH(J120,Düngemittel!$B:$B,0)))</f>
        <v/>
      </c>
      <c r="P120" s="27" t="str">
        <f>IF(J120="","",INDEX(Düngemittel!$F:$F,MATCH(J120,Düngemittel!$B:$B,0)))</f>
        <v/>
      </c>
      <c r="Q120" s="143" t="str">
        <f t="shared" si="10"/>
        <v/>
      </c>
      <c r="R120" s="144" t="str">
        <f t="shared" si="15"/>
        <v/>
      </c>
    </row>
    <row r="121" spans="1:18" ht="15.75" x14ac:dyDescent="0.25">
      <c r="A121" s="95">
        <v>115</v>
      </c>
      <c r="B121" s="24" t="str">
        <f>IF(Flächenverzeichnis!A126="","",Flächenverzeichnis!A126)</f>
        <v/>
      </c>
      <c r="C121" s="25" t="str">
        <f>IF(Flächenverzeichnis!B126="","",Flächenverzeichnis!B126)</f>
        <v/>
      </c>
      <c r="D121" s="24" t="str">
        <f>IF(B121="","",IF(Flächenverzeichnis!F126="","Analysewert fehlt!",IF(AND(Flächenverzeichnis!F126&gt;=0,Flächenverzeichnis!F126&lt;=4),"A",IF(AND(Flächenverzeichnis!F126&gt;=5,Flächenverzeichnis!F126&lt;=7),"B",IF(AND(Flächenverzeichnis!F126&gt;=8,Flächenverzeichnis!F126&lt;=18),"C",IF(AND(Flächenverzeichnis!F126&gt;=19,Flächenverzeichnis!F126&lt;=27),"D",IF(Flächenverzeichnis!F126&gt;=28,"E","")))))))</f>
        <v/>
      </c>
      <c r="E121" s="55" t="str">
        <f>IF(B121="","",IF(Flächenverzeichnis!D126="","Angabe fehlt!",Flächenverzeichnis!D126))</f>
        <v/>
      </c>
      <c r="F121" s="29" t="str">
        <f>IF(B121="","",IF(D121="Analysewert fehlt!","Versorgungsstufe unbekannt!",IF(AND(Flächenverzeichnis!F126&gt;20,OR(D121="A",D121="B",D121="C")),10,IF(D121="A","30",IF(D121="B","20",IF(D121="C","10","0"))))))</f>
        <v/>
      </c>
      <c r="G121" s="29" t="str">
        <f t="shared" si="13"/>
        <v/>
      </c>
      <c r="H121" s="131" t="str">
        <f>IF(B121="","",IF(Flächenverzeichnis!F126="",30,IF('P-Bedarfsermittlung'!D121="A",30,IF('P-Bedarfsermittlung'!D121="B",20,10))))</f>
        <v/>
      </c>
      <c r="I121" s="31"/>
      <c r="J121" s="31"/>
      <c r="K121" s="27" t="str">
        <f>IF(J121="","",IF(INDEX(Düngemittel!$G:$G,MATCH(J121,Düngemittel!$B:$B,0))="","keine Angabe verfügbar!",INDEX(Düngemittel!$G:$G,MATCH(J121,Düngemittel!$B:$B,0))))</f>
        <v/>
      </c>
      <c r="L121" s="35" t="str">
        <f t="shared" si="12"/>
        <v/>
      </c>
      <c r="M121" s="25" t="str">
        <f t="shared" si="14"/>
        <v/>
      </c>
      <c r="N121" s="27" t="str">
        <f>IF(J121="","",INDEX(Düngemittel!$D:$D,MATCH(J121,Düngemittel!$B:$B,0)))</f>
        <v/>
      </c>
      <c r="O121" s="27" t="str">
        <f>IF(J121="","",INDEX(Düngemittel!$E:$E,MATCH(J121,Düngemittel!$B:$B,0)))</f>
        <v/>
      </c>
      <c r="P121" s="27" t="str">
        <f>IF(J121="","",INDEX(Düngemittel!$F:$F,MATCH(J121,Düngemittel!$B:$B,0)))</f>
        <v/>
      </c>
      <c r="Q121" s="143" t="str">
        <f t="shared" si="10"/>
        <v/>
      </c>
      <c r="R121" s="144" t="str">
        <f t="shared" si="15"/>
        <v/>
      </c>
    </row>
    <row r="122" spans="1:18" ht="15.75" x14ac:dyDescent="0.25">
      <c r="A122" s="95">
        <v>116</v>
      </c>
      <c r="B122" s="24" t="str">
        <f>IF(Flächenverzeichnis!A127="","",Flächenverzeichnis!A127)</f>
        <v/>
      </c>
      <c r="C122" s="25" t="str">
        <f>IF(Flächenverzeichnis!B127="","",Flächenverzeichnis!B127)</f>
        <v/>
      </c>
      <c r="D122" s="24" t="str">
        <f>IF(B122="","",IF(Flächenverzeichnis!F127="","Analysewert fehlt!",IF(AND(Flächenverzeichnis!F127&gt;=0,Flächenverzeichnis!F127&lt;=4),"A",IF(AND(Flächenverzeichnis!F127&gt;=5,Flächenverzeichnis!F127&lt;=7),"B",IF(AND(Flächenverzeichnis!F127&gt;=8,Flächenverzeichnis!F127&lt;=18),"C",IF(AND(Flächenverzeichnis!F127&gt;=19,Flächenverzeichnis!F127&lt;=27),"D",IF(Flächenverzeichnis!F127&gt;=28,"E","")))))))</f>
        <v/>
      </c>
      <c r="E122" s="55" t="str">
        <f>IF(B122="","",IF(Flächenverzeichnis!D127="","Angabe fehlt!",Flächenverzeichnis!D127))</f>
        <v/>
      </c>
      <c r="F122" s="29" t="str">
        <f>IF(B122="","",IF(D122="Analysewert fehlt!","Versorgungsstufe unbekannt!",IF(AND(Flächenverzeichnis!F127&gt;20,OR(D122="A",D122="B",D122="C")),10,IF(D122="A","30",IF(D122="B","20",IF(D122="C","10","0"))))))</f>
        <v/>
      </c>
      <c r="G122" s="29" t="str">
        <f t="shared" si="13"/>
        <v/>
      </c>
      <c r="H122" s="131" t="str">
        <f>IF(B122="","",IF(Flächenverzeichnis!F127="",30,IF('P-Bedarfsermittlung'!D122="A",30,IF('P-Bedarfsermittlung'!D122="B",20,10))))</f>
        <v/>
      </c>
      <c r="I122" s="31"/>
      <c r="J122" s="31"/>
      <c r="K122" s="27" t="str">
        <f>IF(J122="","",IF(INDEX(Düngemittel!$G:$G,MATCH(J122,Düngemittel!$B:$B,0))="","keine Angabe verfügbar!",INDEX(Düngemittel!$G:$G,MATCH(J122,Düngemittel!$B:$B,0))))</f>
        <v/>
      </c>
      <c r="L122" s="35" t="str">
        <f t="shared" si="12"/>
        <v/>
      </c>
      <c r="M122" s="25" t="str">
        <f t="shared" si="14"/>
        <v/>
      </c>
      <c r="N122" s="27" t="str">
        <f>IF(J122="","",INDEX(Düngemittel!$D:$D,MATCH(J122,Düngemittel!$B:$B,0)))</f>
        <v/>
      </c>
      <c r="O122" s="27" t="str">
        <f>IF(J122="","",INDEX(Düngemittel!$E:$E,MATCH(J122,Düngemittel!$B:$B,0)))</f>
        <v/>
      </c>
      <c r="P122" s="27" t="str">
        <f>IF(J122="","",INDEX(Düngemittel!$F:$F,MATCH(J122,Düngemittel!$B:$B,0)))</f>
        <v/>
      </c>
      <c r="Q122" s="143" t="str">
        <f t="shared" si="10"/>
        <v/>
      </c>
      <c r="R122" s="144" t="str">
        <f t="shared" si="15"/>
        <v/>
      </c>
    </row>
    <row r="123" spans="1:18" ht="15.75" x14ac:dyDescent="0.25">
      <c r="A123" s="95">
        <v>117</v>
      </c>
      <c r="B123" s="24" t="str">
        <f>IF(Flächenverzeichnis!A128="","",Flächenverzeichnis!A128)</f>
        <v/>
      </c>
      <c r="C123" s="25" t="str">
        <f>IF(Flächenverzeichnis!B128="","",Flächenverzeichnis!B128)</f>
        <v/>
      </c>
      <c r="D123" s="24" t="str">
        <f>IF(B123="","",IF(Flächenverzeichnis!F128="","Analysewert fehlt!",IF(AND(Flächenverzeichnis!F128&gt;=0,Flächenverzeichnis!F128&lt;=4),"A",IF(AND(Flächenverzeichnis!F128&gt;=5,Flächenverzeichnis!F128&lt;=7),"B",IF(AND(Flächenverzeichnis!F128&gt;=8,Flächenverzeichnis!F128&lt;=18),"C",IF(AND(Flächenverzeichnis!F128&gt;=19,Flächenverzeichnis!F128&lt;=27),"D",IF(Flächenverzeichnis!F128&gt;=28,"E","")))))))</f>
        <v/>
      </c>
      <c r="E123" s="55" t="str">
        <f>IF(B123="","",IF(Flächenverzeichnis!D128="","Angabe fehlt!",Flächenverzeichnis!D128))</f>
        <v/>
      </c>
      <c r="F123" s="29" t="str">
        <f>IF(B123="","",IF(D123="Analysewert fehlt!","Versorgungsstufe unbekannt!",IF(AND(Flächenverzeichnis!F128&gt;20,OR(D123="A",D123="B",D123="C")),10,IF(D123="A","30",IF(D123="B","20",IF(D123="C","10","0"))))))</f>
        <v/>
      </c>
      <c r="G123" s="29" t="str">
        <f t="shared" si="13"/>
        <v/>
      </c>
      <c r="H123" s="131" t="str">
        <f>IF(B123="","",IF(Flächenverzeichnis!F128="",30,IF('P-Bedarfsermittlung'!D123="A",30,IF('P-Bedarfsermittlung'!D123="B",20,10))))</f>
        <v/>
      </c>
      <c r="I123" s="31"/>
      <c r="J123" s="31"/>
      <c r="K123" s="27" t="str">
        <f>IF(J123="","",IF(INDEX(Düngemittel!$G:$G,MATCH(J123,Düngemittel!$B:$B,0))="","keine Angabe verfügbar!",INDEX(Düngemittel!$G:$G,MATCH(J123,Düngemittel!$B:$B,0))))</f>
        <v/>
      </c>
      <c r="L123" s="35" t="str">
        <f t="shared" si="12"/>
        <v/>
      </c>
      <c r="M123" s="25" t="str">
        <f t="shared" si="14"/>
        <v/>
      </c>
      <c r="N123" s="27" t="str">
        <f>IF(J123="","",INDEX(Düngemittel!$D:$D,MATCH(J123,Düngemittel!$B:$B,0)))</f>
        <v/>
      </c>
      <c r="O123" s="27" t="str">
        <f>IF(J123="","",INDEX(Düngemittel!$E:$E,MATCH(J123,Düngemittel!$B:$B,0)))</f>
        <v/>
      </c>
      <c r="P123" s="27" t="str">
        <f>IF(J123="","",INDEX(Düngemittel!$F:$F,MATCH(J123,Düngemittel!$B:$B,0)))</f>
        <v/>
      </c>
      <c r="Q123" s="143" t="str">
        <f t="shared" si="10"/>
        <v/>
      </c>
      <c r="R123" s="144" t="str">
        <f t="shared" si="15"/>
        <v/>
      </c>
    </row>
    <row r="124" spans="1:18" ht="15.75" x14ac:dyDescent="0.25">
      <c r="A124" s="95">
        <v>118</v>
      </c>
      <c r="B124" s="24" t="str">
        <f>IF(Flächenverzeichnis!A129="","",Flächenverzeichnis!A129)</f>
        <v/>
      </c>
      <c r="C124" s="25" t="str">
        <f>IF(Flächenverzeichnis!B129="","",Flächenverzeichnis!B129)</f>
        <v/>
      </c>
      <c r="D124" s="24" t="str">
        <f>IF(B124="","",IF(Flächenverzeichnis!F129="","Analysewert fehlt!",IF(AND(Flächenverzeichnis!F129&gt;=0,Flächenverzeichnis!F129&lt;=4),"A",IF(AND(Flächenverzeichnis!F129&gt;=5,Flächenverzeichnis!F129&lt;=7),"B",IF(AND(Flächenverzeichnis!F129&gt;=8,Flächenverzeichnis!F129&lt;=18),"C",IF(AND(Flächenverzeichnis!F129&gt;=19,Flächenverzeichnis!F129&lt;=27),"D",IF(Flächenverzeichnis!F129&gt;=28,"E","")))))))</f>
        <v/>
      </c>
      <c r="E124" s="55" t="str">
        <f>IF(B124="","",IF(Flächenverzeichnis!D129="","Angabe fehlt!",Flächenverzeichnis!D129))</f>
        <v/>
      </c>
      <c r="F124" s="29" t="str">
        <f>IF(B124="","",IF(D124="Analysewert fehlt!","Versorgungsstufe unbekannt!",IF(AND(Flächenverzeichnis!F129&gt;20,OR(D124="A",D124="B",D124="C")),10,IF(D124="A","30",IF(D124="B","20",IF(D124="C","10","0"))))))</f>
        <v/>
      </c>
      <c r="G124" s="29" t="str">
        <f t="shared" si="13"/>
        <v/>
      </c>
      <c r="H124" s="131" t="str">
        <f>IF(B124="","",IF(Flächenverzeichnis!F129="",30,IF('P-Bedarfsermittlung'!D124="A",30,IF('P-Bedarfsermittlung'!D124="B",20,10))))</f>
        <v/>
      </c>
      <c r="I124" s="31"/>
      <c r="J124" s="31"/>
      <c r="K124" s="27" t="str">
        <f>IF(J124="","",IF(INDEX(Düngemittel!$G:$G,MATCH(J124,Düngemittel!$B:$B,0))="","keine Angabe verfügbar!",INDEX(Düngemittel!$G:$G,MATCH(J124,Düngemittel!$B:$B,0))))</f>
        <v/>
      </c>
      <c r="L124" s="35" t="str">
        <f t="shared" si="12"/>
        <v/>
      </c>
      <c r="M124" s="25" t="str">
        <f t="shared" si="14"/>
        <v/>
      </c>
      <c r="N124" s="27" t="str">
        <f>IF(J124="","",INDEX(Düngemittel!$D:$D,MATCH(J124,Düngemittel!$B:$B,0)))</f>
        <v/>
      </c>
      <c r="O124" s="27" t="str">
        <f>IF(J124="","",INDEX(Düngemittel!$E:$E,MATCH(J124,Düngemittel!$B:$B,0)))</f>
        <v/>
      </c>
      <c r="P124" s="27" t="str">
        <f>IF(J124="","",INDEX(Düngemittel!$F:$F,MATCH(J124,Düngemittel!$B:$B,0)))</f>
        <v/>
      </c>
      <c r="Q124" s="143" t="str">
        <f t="shared" si="10"/>
        <v/>
      </c>
      <c r="R124" s="144" t="str">
        <f t="shared" si="15"/>
        <v/>
      </c>
    </row>
    <row r="125" spans="1:18" ht="15.75" x14ac:dyDescent="0.25">
      <c r="A125" s="95">
        <v>119</v>
      </c>
      <c r="B125" s="24" t="str">
        <f>IF(Flächenverzeichnis!A130="","",Flächenverzeichnis!A130)</f>
        <v/>
      </c>
      <c r="C125" s="25" t="str">
        <f>IF(Flächenverzeichnis!B130="","",Flächenverzeichnis!B130)</f>
        <v/>
      </c>
      <c r="D125" s="24" t="str">
        <f>IF(B125="","",IF(Flächenverzeichnis!F130="","Analysewert fehlt!",IF(AND(Flächenverzeichnis!F130&gt;=0,Flächenverzeichnis!F130&lt;=4),"A",IF(AND(Flächenverzeichnis!F130&gt;=5,Flächenverzeichnis!F130&lt;=7),"B",IF(AND(Flächenverzeichnis!F130&gt;=8,Flächenverzeichnis!F130&lt;=18),"C",IF(AND(Flächenverzeichnis!F130&gt;=19,Flächenverzeichnis!F130&lt;=27),"D",IF(Flächenverzeichnis!F130&gt;=28,"E","")))))))</f>
        <v/>
      </c>
      <c r="E125" s="55" t="str">
        <f>IF(B125="","",IF(Flächenverzeichnis!D130="","Angabe fehlt!",Flächenverzeichnis!D130))</f>
        <v/>
      </c>
      <c r="F125" s="29" t="str">
        <f>IF(B125="","",IF(D125="Analysewert fehlt!","Versorgungsstufe unbekannt!",IF(AND(Flächenverzeichnis!F130&gt;20,OR(D125="A",D125="B",D125="C")),10,IF(D125="A","30",IF(D125="B","20",IF(D125="C","10","0"))))))</f>
        <v/>
      </c>
      <c r="G125" s="29" t="str">
        <f t="shared" si="13"/>
        <v/>
      </c>
      <c r="H125" s="131" t="str">
        <f>IF(B125="","",IF(Flächenverzeichnis!F130="",30,IF('P-Bedarfsermittlung'!D125="A",30,IF('P-Bedarfsermittlung'!D125="B",20,10))))</f>
        <v/>
      </c>
      <c r="I125" s="31"/>
      <c r="J125" s="31"/>
      <c r="K125" s="27" t="str">
        <f>IF(J125="","",IF(INDEX(Düngemittel!$G:$G,MATCH(J125,Düngemittel!$B:$B,0))="","keine Angabe verfügbar!",INDEX(Düngemittel!$G:$G,MATCH(J125,Düngemittel!$B:$B,0))))</f>
        <v/>
      </c>
      <c r="L125" s="35" t="str">
        <f t="shared" si="12"/>
        <v/>
      </c>
      <c r="M125" s="25" t="str">
        <f t="shared" si="14"/>
        <v/>
      </c>
      <c r="N125" s="27" t="str">
        <f>IF(J125="","",INDEX(Düngemittel!$D:$D,MATCH(J125,Düngemittel!$B:$B,0)))</f>
        <v/>
      </c>
      <c r="O125" s="27" t="str">
        <f>IF(J125="","",INDEX(Düngemittel!$E:$E,MATCH(J125,Düngemittel!$B:$B,0)))</f>
        <v/>
      </c>
      <c r="P125" s="27" t="str">
        <f>IF(J125="","",INDEX(Düngemittel!$F:$F,MATCH(J125,Düngemittel!$B:$B,0)))</f>
        <v/>
      </c>
      <c r="Q125" s="143" t="str">
        <f t="shared" si="10"/>
        <v/>
      </c>
      <c r="R125" s="144" t="str">
        <f t="shared" si="15"/>
        <v/>
      </c>
    </row>
    <row r="126" spans="1:18" ht="15.75" x14ac:dyDescent="0.25">
      <c r="A126" s="95">
        <v>120</v>
      </c>
      <c r="B126" s="24" t="str">
        <f>IF(Flächenverzeichnis!A131="","",Flächenverzeichnis!A131)</f>
        <v/>
      </c>
      <c r="C126" s="25" t="str">
        <f>IF(Flächenverzeichnis!B131="","",Flächenverzeichnis!B131)</f>
        <v/>
      </c>
      <c r="D126" s="24" t="str">
        <f>IF(B126="","",IF(Flächenverzeichnis!F131="","Analysewert fehlt!",IF(AND(Flächenverzeichnis!F131&gt;=0,Flächenverzeichnis!F131&lt;=4),"A",IF(AND(Flächenverzeichnis!F131&gt;=5,Flächenverzeichnis!F131&lt;=7),"B",IF(AND(Flächenverzeichnis!F131&gt;=8,Flächenverzeichnis!F131&lt;=18),"C",IF(AND(Flächenverzeichnis!F131&gt;=19,Flächenverzeichnis!F131&lt;=27),"D",IF(Flächenverzeichnis!F131&gt;=28,"E","")))))))</f>
        <v/>
      </c>
      <c r="E126" s="55" t="str">
        <f>IF(B126="","",IF(Flächenverzeichnis!D131="","Angabe fehlt!",Flächenverzeichnis!D131))</f>
        <v/>
      </c>
      <c r="F126" s="29" t="str">
        <f>IF(B126="","",IF(D126="Analysewert fehlt!","Versorgungsstufe unbekannt!",IF(AND(Flächenverzeichnis!F131&gt;20,OR(D126="A",D126="B",D126="C")),10,IF(D126="A","30",IF(D126="B","20",IF(D126="C","10","0"))))))</f>
        <v/>
      </c>
      <c r="G126" s="29" t="str">
        <f t="shared" si="13"/>
        <v/>
      </c>
      <c r="H126" s="131" t="str">
        <f>IF(B126="","",IF(Flächenverzeichnis!F131="",30,IF('P-Bedarfsermittlung'!D126="A",30,IF('P-Bedarfsermittlung'!D126="B",20,10))))</f>
        <v/>
      </c>
      <c r="I126" s="31"/>
      <c r="J126" s="31"/>
      <c r="K126" s="27" t="str">
        <f>IF(J126="","",IF(INDEX(Düngemittel!$G:$G,MATCH(J126,Düngemittel!$B:$B,0))="","keine Angabe verfügbar!",INDEX(Düngemittel!$G:$G,MATCH(J126,Düngemittel!$B:$B,0))))</f>
        <v/>
      </c>
      <c r="L126" s="35" t="str">
        <f t="shared" si="12"/>
        <v/>
      </c>
      <c r="M126" s="25" t="str">
        <f t="shared" si="14"/>
        <v/>
      </c>
      <c r="N126" s="27" t="str">
        <f>IF(J126="","",INDEX(Düngemittel!$D:$D,MATCH(J126,Düngemittel!$B:$B,0)))</f>
        <v/>
      </c>
      <c r="O126" s="27" t="str">
        <f>IF(J126="","",INDEX(Düngemittel!$E:$E,MATCH(J126,Düngemittel!$B:$B,0)))</f>
        <v/>
      </c>
      <c r="P126" s="27" t="str">
        <f>IF(J126="","",INDEX(Düngemittel!$F:$F,MATCH(J126,Düngemittel!$B:$B,0)))</f>
        <v/>
      </c>
      <c r="Q126" s="143" t="str">
        <f t="shared" si="10"/>
        <v/>
      </c>
      <c r="R126" s="144" t="str">
        <f t="shared" si="15"/>
        <v/>
      </c>
    </row>
    <row r="127" spans="1:18" ht="15.75" x14ac:dyDescent="0.25">
      <c r="A127" s="95">
        <v>121</v>
      </c>
      <c r="B127" s="24" t="str">
        <f>IF(Flächenverzeichnis!A132="","",Flächenverzeichnis!A132)</f>
        <v/>
      </c>
      <c r="C127" s="25" t="str">
        <f>IF(Flächenverzeichnis!B132="","",Flächenverzeichnis!B132)</f>
        <v/>
      </c>
      <c r="D127" s="24" t="str">
        <f>IF(B127="","",IF(Flächenverzeichnis!F132="","Analysewert fehlt!",IF(AND(Flächenverzeichnis!F132&gt;=0,Flächenverzeichnis!F132&lt;=4),"A",IF(AND(Flächenverzeichnis!F132&gt;=5,Flächenverzeichnis!F132&lt;=7),"B",IF(AND(Flächenverzeichnis!F132&gt;=8,Flächenverzeichnis!F132&lt;=18),"C",IF(AND(Flächenverzeichnis!F132&gt;=19,Flächenverzeichnis!F132&lt;=27),"D",IF(Flächenverzeichnis!F132&gt;=28,"E","")))))))</f>
        <v/>
      </c>
      <c r="E127" s="55" t="str">
        <f>IF(B127="","",IF(Flächenverzeichnis!D132="","Angabe fehlt!",Flächenverzeichnis!D132))</f>
        <v/>
      </c>
      <c r="F127" s="29" t="str">
        <f>IF(B127="","",IF(D127="Analysewert fehlt!","Versorgungsstufe unbekannt!",IF(AND(Flächenverzeichnis!F132&gt;20,OR(D127="A",D127="B",D127="C")),10,IF(D127="A","30",IF(D127="B","20",IF(D127="C","10","0"))))))</f>
        <v/>
      </c>
      <c r="G127" s="29" t="str">
        <f t="shared" si="13"/>
        <v/>
      </c>
      <c r="H127" s="131" t="str">
        <f>IF(B127="","",IF(Flächenverzeichnis!F132="",30,IF('P-Bedarfsermittlung'!D127="A",30,IF('P-Bedarfsermittlung'!D127="B",20,10))))</f>
        <v/>
      </c>
      <c r="I127" s="31"/>
      <c r="J127" s="31"/>
      <c r="K127" s="27" t="str">
        <f>IF(J127="","",IF(INDEX(Düngemittel!$G:$G,MATCH(J127,Düngemittel!$B:$B,0))="","keine Angabe verfügbar!",INDEX(Düngemittel!$G:$G,MATCH(J127,Düngemittel!$B:$B,0))))</f>
        <v/>
      </c>
      <c r="L127" s="35" t="str">
        <f t="shared" si="12"/>
        <v/>
      </c>
      <c r="M127" s="25" t="str">
        <f t="shared" si="14"/>
        <v/>
      </c>
      <c r="N127" s="27" t="str">
        <f>IF(J127="","",INDEX(Düngemittel!$D:$D,MATCH(J127,Düngemittel!$B:$B,0)))</f>
        <v/>
      </c>
      <c r="O127" s="27" t="str">
        <f>IF(J127="","",INDEX(Düngemittel!$E:$E,MATCH(J127,Düngemittel!$B:$B,0)))</f>
        <v/>
      </c>
      <c r="P127" s="27" t="str">
        <f>IF(J127="","",INDEX(Düngemittel!$F:$F,MATCH(J127,Düngemittel!$B:$B,0)))</f>
        <v/>
      </c>
      <c r="Q127" s="143" t="str">
        <f t="shared" si="10"/>
        <v/>
      </c>
      <c r="R127" s="144" t="str">
        <f t="shared" si="15"/>
        <v/>
      </c>
    </row>
    <row r="128" spans="1:18" ht="15.75" x14ac:dyDescent="0.25">
      <c r="A128" s="95">
        <v>122</v>
      </c>
      <c r="B128" s="24" t="str">
        <f>IF(Flächenverzeichnis!A133="","",Flächenverzeichnis!A133)</f>
        <v/>
      </c>
      <c r="C128" s="25" t="str">
        <f>IF(Flächenverzeichnis!B133="","",Flächenverzeichnis!B133)</f>
        <v/>
      </c>
      <c r="D128" s="24" t="str">
        <f>IF(B128="","",IF(Flächenverzeichnis!F133="","Analysewert fehlt!",IF(AND(Flächenverzeichnis!F133&gt;=0,Flächenverzeichnis!F133&lt;=4),"A",IF(AND(Flächenverzeichnis!F133&gt;=5,Flächenverzeichnis!F133&lt;=7),"B",IF(AND(Flächenverzeichnis!F133&gt;=8,Flächenverzeichnis!F133&lt;=18),"C",IF(AND(Flächenverzeichnis!F133&gt;=19,Flächenverzeichnis!F133&lt;=27),"D",IF(Flächenverzeichnis!F133&gt;=28,"E","")))))))</f>
        <v/>
      </c>
      <c r="E128" s="55" t="str">
        <f>IF(B128="","",IF(Flächenverzeichnis!D133="","Angabe fehlt!",Flächenverzeichnis!D133))</f>
        <v/>
      </c>
      <c r="F128" s="29" t="str">
        <f>IF(B128="","",IF(D128="Analysewert fehlt!","Versorgungsstufe unbekannt!",IF(AND(Flächenverzeichnis!F133&gt;20,OR(D128="A",D128="B",D128="C")),10,IF(D128="A","30",IF(D128="B","20",IF(D128="C","10","0"))))))</f>
        <v/>
      </c>
      <c r="G128" s="29" t="str">
        <f t="shared" si="13"/>
        <v/>
      </c>
      <c r="H128" s="131" t="str">
        <f>IF(B128="","",IF(Flächenverzeichnis!F133="",30,IF('P-Bedarfsermittlung'!D128="A",30,IF('P-Bedarfsermittlung'!D128="B",20,10))))</f>
        <v/>
      </c>
      <c r="I128" s="31"/>
      <c r="J128" s="31"/>
      <c r="K128" s="27" t="str">
        <f>IF(J128="","",IF(INDEX(Düngemittel!$G:$G,MATCH(J128,Düngemittel!$B:$B,0))="","keine Angabe verfügbar!",INDEX(Düngemittel!$G:$G,MATCH(J128,Düngemittel!$B:$B,0))))</f>
        <v/>
      </c>
      <c r="L128" s="35" t="str">
        <f t="shared" si="12"/>
        <v/>
      </c>
      <c r="M128" s="25" t="str">
        <f t="shared" si="14"/>
        <v/>
      </c>
      <c r="N128" s="27" t="str">
        <f>IF(J128="","",INDEX(Düngemittel!$D:$D,MATCH(J128,Düngemittel!$B:$B,0)))</f>
        <v/>
      </c>
      <c r="O128" s="27" t="str">
        <f>IF(J128="","",INDEX(Düngemittel!$E:$E,MATCH(J128,Düngemittel!$B:$B,0)))</f>
        <v/>
      </c>
      <c r="P128" s="27" t="str">
        <f>IF(J128="","",INDEX(Düngemittel!$F:$F,MATCH(J128,Düngemittel!$B:$B,0)))</f>
        <v/>
      </c>
      <c r="Q128" s="143" t="str">
        <f t="shared" si="10"/>
        <v/>
      </c>
      <c r="R128" s="144" t="str">
        <f t="shared" si="15"/>
        <v/>
      </c>
    </row>
    <row r="129" spans="1:18" ht="15.75" x14ac:dyDescent="0.25">
      <c r="A129" s="95">
        <v>123</v>
      </c>
      <c r="B129" s="24" t="str">
        <f>IF(Flächenverzeichnis!A134="","",Flächenverzeichnis!A134)</f>
        <v/>
      </c>
      <c r="C129" s="25" t="str">
        <f>IF(Flächenverzeichnis!B134="","",Flächenverzeichnis!B134)</f>
        <v/>
      </c>
      <c r="D129" s="24" t="str">
        <f>IF(B129="","",IF(Flächenverzeichnis!F134="","Analysewert fehlt!",IF(AND(Flächenverzeichnis!F134&gt;=0,Flächenverzeichnis!F134&lt;=4),"A",IF(AND(Flächenverzeichnis!F134&gt;=5,Flächenverzeichnis!F134&lt;=7),"B",IF(AND(Flächenverzeichnis!F134&gt;=8,Flächenverzeichnis!F134&lt;=18),"C",IF(AND(Flächenverzeichnis!F134&gt;=19,Flächenverzeichnis!F134&lt;=27),"D",IF(Flächenverzeichnis!F134&gt;=28,"E","")))))))</f>
        <v/>
      </c>
      <c r="E129" s="55" t="str">
        <f>IF(B129="","",IF(Flächenverzeichnis!D134="","Angabe fehlt!",Flächenverzeichnis!D134))</f>
        <v/>
      </c>
      <c r="F129" s="29" t="str">
        <f>IF(B129="","",IF(D129="Analysewert fehlt!","Versorgungsstufe unbekannt!",IF(AND(Flächenverzeichnis!F134&gt;20,OR(D129="A",D129="B",D129="C")),10,IF(D129="A","30",IF(D129="B","20",IF(D129="C","10","0"))))))</f>
        <v/>
      </c>
      <c r="G129" s="29" t="str">
        <f t="shared" si="13"/>
        <v/>
      </c>
      <c r="H129" s="131" t="str">
        <f>IF(B129="","",IF(Flächenverzeichnis!F134="",30,IF('P-Bedarfsermittlung'!D129="A",30,IF('P-Bedarfsermittlung'!D129="B",20,10))))</f>
        <v/>
      </c>
      <c r="I129" s="31"/>
      <c r="J129" s="31"/>
      <c r="K129" s="27" t="str">
        <f>IF(J129="","",IF(INDEX(Düngemittel!$G:$G,MATCH(J129,Düngemittel!$B:$B,0))="","keine Angabe verfügbar!",INDEX(Düngemittel!$G:$G,MATCH(J129,Düngemittel!$B:$B,0))))</f>
        <v/>
      </c>
      <c r="L129" s="35" t="str">
        <f t="shared" si="12"/>
        <v/>
      </c>
      <c r="M129" s="25" t="str">
        <f t="shared" si="14"/>
        <v/>
      </c>
      <c r="N129" s="27" t="str">
        <f>IF(J129="","",INDEX(Düngemittel!$D:$D,MATCH(J129,Düngemittel!$B:$B,0)))</f>
        <v/>
      </c>
      <c r="O129" s="27" t="str">
        <f>IF(J129="","",INDEX(Düngemittel!$E:$E,MATCH(J129,Düngemittel!$B:$B,0)))</f>
        <v/>
      </c>
      <c r="P129" s="27" t="str">
        <f>IF(J129="","",INDEX(Düngemittel!$F:$F,MATCH(J129,Düngemittel!$B:$B,0)))</f>
        <v/>
      </c>
      <c r="Q129" s="143" t="str">
        <f t="shared" si="10"/>
        <v/>
      </c>
      <c r="R129" s="144" t="str">
        <f t="shared" si="15"/>
        <v/>
      </c>
    </row>
    <row r="130" spans="1:18" ht="15.75" x14ac:dyDescent="0.25">
      <c r="A130" s="95">
        <v>124</v>
      </c>
      <c r="B130" s="24" t="str">
        <f>IF(Flächenverzeichnis!A135="","",Flächenverzeichnis!A135)</f>
        <v/>
      </c>
      <c r="C130" s="25" t="str">
        <f>IF(Flächenverzeichnis!B135="","",Flächenverzeichnis!B135)</f>
        <v/>
      </c>
      <c r="D130" s="24" t="str">
        <f>IF(B130="","",IF(Flächenverzeichnis!F135="","Analysewert fehlt!",IF(AND(Flächenverzeichnis!F135&gt;=0,Flächenverzeichnis!F135&lt;=4),"A",IF(AND(Flächenverzeichnis!F135&gt;=5,Flächenverzeichnis!F135&lt;=7),"B",IF(AND(Flächenverzeichnis!F135&gt;=8,Flächenverzeichnis!F135&lt;=18),"C",IF(AND(Flächenverzeichnis!F135&gt;=19,Flächenverzeichnis!F135&lt;=27),"D",IF(Flächenverzeichnis!F135&gt;=28,"E","")))))))</f>
        <v/>
      </c>
      <c r="E130" s="55" t="str">
        <f>IF(B130="","",IF(Flächenverzeichnis!D135="","Angabe fehlt!",Flächenverzeichnis!D135))</f>
        <v/>
      </c>
      <c r="F130" s="29" t="str">
        <f>IF(B130="","",IF(D130="Analysewert fehlt!","Versorgungsstufe unbekannt!",IF(AND(Flächenverzeichnis!F135&gt;20,OR(D130="A",D130="B",D130="C")),10,IF(D130="A","30",IF(D130="B","20",IF(D130="C","10","0"))))))</f>
        <v/>
      </c>
      <c r="G130" s="29" t="str">
        <f t="shared" si="13"/>
        <v/>
      </c>
      <c r="H130" s="131" t="str">
        <f>IF(B130="","",IF(Flächenverzeichnis!F135="",30,IF('P-Bedarfsermittlung'!D130="A",30,IF('P-Bedarfsermittlung'!D130="B",20,10))))</f>
        <v/>
      </c>
      <c r="I130" s="31"/>
      <c r="J130" s="31"/>
      <c r="K130" s="27" t="str">
        <f>IF(J130="","",IF(INDEX(Düngemittel!$G:$G,MATCH(J130,Düngemittel!$B:$B,0))="","keine Angabe verfügbar!",INDEX(Düngemittel!$G:$G,MATCH(J130,Düngemittel!$B:$B,0))))</f>
        <v/>
      </c>
      <c r="L130" s="35" t="str">
        <f t="shared" si="12"/>
        <v/>
      </c>
      <c r="M130" s="25" t="str">
        <f t="shared" si="14"/>
        <v/>
      </c>
      <c r="N130" s="27" t="str">
        <f>IF(J130="","",INDEX(Düngemittel!$D:$D,MATCH(J130,Düngemittel!$B:$B,0)))</f>
        <v/>
      </c>
      <c r="O130" s="27" t="str">
        <f>IF(J130="","",INDEX(Düngemittel!$E:$E,MATCH(J130,Düngemittel!$B:$B,0)))</f>
        <v/>
      </c>
      <c r="P130" s="27" t="str">
        <f>IF(J130="","",INDEX(Düngemittel!$F:$F,MATCH(J130,Düngemittel!$B:$B,0)))</f>
        <v/>
      </c>
      <c r="Q130" s="143" t="str">
        <f t="shared" si="10"/>
        <v/>
      </c>
      <c r="R130" s="144" t="str">
        <f t="shared" si="15"/>
        <v/>
      </c>
    </row>
    <row r="131" spans="1:18" ht="15.75" x14ac:dyDescent="0.25">
      <c r="A131" s="95">
        <v>125</v>
      </c>
      <c r="B131" s="24" t="str">
        <f>IF(Flächenverzeichnis!A136="","",Flächenverzeichnis!A136)</f>
        <v/>
      </c>
      <c r="C131" s="25" t="str">
        <f>IF(Flächenverzeichnis!B136="","",Flächenverzeichnis!B136)</f>
        <v/>
      </c>
      <c r="D131" s="24" t="str">
        <f>IF(B131="","",IF(Flächenverzeichnis!F136="","Analysewert fehlt!",IF(AND(Flächenverzeichnis!F136&gt;=0,Flächenverzeichnis!F136&lt;=4),"A",IF(AND(Flächenverzeichnis!F136&gt;=5,Flächenverzeichnis!F136&lt;=7),"B",IF(AND(Flächenverzeichnis!F136&gt;=8,Flächenverzeichnis!F136&lt;=18),"C",IF(AND(Flächenverzeichnis!F136&gt;=19,Flächenverzeichnis!F136&lt;=27),"D",IF(Flächenverzeichnis!F136&gt;=28,"E","")))))))</f>
        <v/>
      </c>
      <c r="E131" s="55" t="str">
        <f>IF(B131="","",IF(Flächenverzeichnis!D136="","Angabe fehlt!",Flächenverzeichnis!D136))</f>
        <v/>
      </c>
      <c r="F131" s="29" t="str">
        <f>IF(B131="","",IF(D131="Analysewert fehlt!","Versorgungsstufe unbekannt!",IF(AND(Flächenverzeichnis!F136&gt;20,OR(D131="A",D131="B",D131="C")),10,IF(D131="A","30",IF(D131="B","20",IF(D131="C","10","0"))))))</f>
        <v/>
      </c>
      <c r="G131" s="29" t="str">
        <f t="shared" si="13"/>
        <v/>
      </c>
      <c r="H131" s="131" t="str">
        <f>IF(B131="","",IF(Flächenverzeichnis!F136="",30,IF('P-Bedarfsermittlung'!D131="A",30,IF('P-Bedarfsermittlung'!D131="B",20,10))))</f>
        <v/>
      </c>
      <c r="I131" s="31"/>
      <c r="J131" s="31"/>
      <c r="K131" s="27" t="str">
        <f>IF(J131="","",IF(INDEX(Düngemittel!$G:$G,MATCH(J131,Düngemittel!$B:$B,0))="","keine Angabe verfügbar!",INDEX(Düngemittel!$G:$G,MATCH(J131,Düngemittel!$B:$B,0))))</f>
        <v/>
      </c>
      <c r="L131" s="35" t="str">
        <f t="shared" si="12"/>
        <v/>
      </c>
      <c r="M131" s="25" t="str">
        <f t="shared" si="14"/>
        <v/>
      </c>
      <c r="N131" s="27" t="str">
        <f>IF(J131="","",INDEX(Düngemittel!$D:$D,MATCH(J131,Düngemittel!$B:$B,0)))</f>
        <v/>
      </c>
      <c r="O131" s="27" t="str">
        <f>IF(J131="","",INDEX(Düngemittel!$E:$E,MATCH(J131,Düngemittel!$B:$B,0)))</f>
        <v/>
      </c>
      <c r="P131" s="27" t="str">
        <f>IF(J131="","",INDEX(Düngemittel!$F:$F,MATCH(J131,Düngemittel!$B:$B,0)))</f>
        <v/>
      </c>
      <c r="Q131" s="143" t="str">
        <f t="shared" si="10"/>
        <v/>
      </c>
      <c r="R131" s="144" t="str">
        <f t="shared" si="15"/>
        <v/>
      </c>
    </row>
    <row r="132" spans="1:18" ht="15.75" x14ac:dyDescent="0.25">
      <c r="A132" s="95">
        <v>126</v>
      </c>
      <c r="B132" s="24" t="str">
        <f>IF(Flächenverzeichnis!A137="","",Flächenverzeichnis!A137)</f>
        <v/>
      </c>
      <c r="C132" s="25" t="str">
        <f>IF(Flächenverzeichnis!B137="","",Flächenverzeichnis!B137)</f>
        <v/>
      </c>
      <c r="D132" s="24" t="str">
        <f>IF(B132="","",IF(Flächenverzeichnis!F137="","Analysewert fehlt!",IF(AND(Flächenverzeichnis!F137&gt;=0,Flächenverzeichnis!F137&lt;=4),"A",IF(AND(Flächenverzeichnis!F137&gt;=5,Flächenverzeichnis!F137&lt;=7),"B",IF(AND(Flächenverzeichnis!F137&gt;=8,Flächenverzeichnis!F137&lt;=18),"C",IF(AND(Flächenverzeichnis!F137&gt;=19,Flächenverzeichnis!F137&lt;=27),"D",IF(Flächenverzeichnis!F137&gt;=28,"E","")))))))</f>
        <v/>
      </c>
      <c r="E132" s="55" t="str">
        <f>IF(B132="","",IF(Flächenverzeichnis!D137="","Angabe fehlt!",Flächenverzeichnis!D137))</f>
        <v/>
      </c>
      <c r="F132" s="29" t="str">
        <f>IF(B132="","",IF(D132="Analysewert fehlt!","Versorgungsstufe unbekannt!",IF(AND(Flächenverzeichnis!F137&gt;20,OR(D132="A",D132="B",D132="C")),10,IF(D132="A","30",IF(D132="B","20",IF(D132="C","10","0"))))))</f>
        <v/>
      </c>
      <c r="G132" s="29" t="str">
        <f t="shared" si="13"/>
        <v/>
      </c>
      <c r="H132" s="131" t="str">
        <f>IF(B132="","",IF(Flächenverzeichnis!F137="",30,IF('P-Bedarfsermittlung'!D132="A",30,IF('P-Bedarfsermittlung'!D132="B",20,10))))</f>
        <v/>
      </c>
      <c r="I132" s="31"/>
      <c r="J132" s="31"/>
      <c r="K132" s="27" t="str">
        <f>IF(J132="","",IF(INDEX(Düngemittel!$G:$G,MATCH(J132,Düngemittel!$B:$B,0))="","keine Angabe verfügbar!",INDEX(Düngemittel!$G:$G,MATCH(J132,Düngemittel!$B:$B,0))))</f>
        <v/>
      </c>
      <c r="L132" s="35" t="str">
        <f t="shared" si="12"/>
        <v/>
      </c>
      <c r="M132" s="25" t="str">
        <f t="shared" si="14"/>
        <v/>
      </c>
      <c r="N132" s="27" t="str">
        <f>IF(J132="","",INDEX(Düngemittel!$D:$D,MATCH(J132,Düngemittel!$B:$B,0)))</f>
        <v/>
      </c>
      <c r="O132" s="27" t="str">
        <f>IF(J132="","",INDEX(Düngemittel!$E:$E,MATCH(J132,Düngemittel!$B:$B,0)))</f>
        <v/>
      </c>
      <c r="P132" s="27" t="str">
        <f>IF(J132="","",INDEX(Düngemittel!$F:$F,MATCH(J132,Düngemittel!$B:$B,0)))</f>
        <v/>
      </c>
      <c r="Q132" s="143" t="str">
        <f t="shared" si="10"/>
        <v/>
      </c>
      <c r="R132" s="144" t="str">
        <f t="shared" si="15"/>
        <v/>
      </c>
    </row>
    <row r="133" spans="1:18" ht="15.75" x14ac:dyDescent="0.25">
      <c r="A133" s="95">
        <v>127</v>
      </c>
      <c r="B133" s="24" t="str">
        <f>IF(Flächenverzeichnis!A138="","",Flächenverzeichnis!A138)</f>
        <v/>
      </c>
      <c r="C133" s="25" t="str">
        <f>IF(Flächenverzeichnis!B138="","",Flächenverzeichnis!B138)</f>
        <v/>
      </c>
      <c r="D133" s="24" t="str">
        <f>IF(B133="","",IF(Flächenverzeichnis!F138="","Analysewert fehlt!",IF(AND(Flächenverzeichnis!F138&gt;=0,Flächenverzeichnis!F138&lt;=4),"A",IF(AND(Flächenverzeichnis!F138&gt;=5,Flächenverzeichnis!F138&lt;=7),"B",IF(AND(Flächenverzeichnis!F138&gt;=8,Flächenverzeichnis!F138&lt;=18),"C",IF(AND(Flächenverzeichnis!F138&gt;=19,Flächenverzeichnis!F138&lt;=27),"D",IF(Flächenverzeichnis!F138&gt;=28,"E","")))))))</f>
        <v/>
      </c>
      <c r="E133" s="55" t="str">
        <f>IF(B133="","",IF(Flächenverzeichnis!D138="","Angabe fehlt!",Flächenverzeichnis!D138))</f>
        <v/>
      </c>
      <c r="F133" s="29" t="str">
        <f>IF(B133="","",IF(D133="Analysewert fehlt!","Versorgungsstufe unbekannt!",IF(AND(Flächenverzeichnis!F138&gt;20,OR(D133="A",D133="B",D133="C")),10,IF(D133="A","30",IF(D133="B","20",IF(D133="C","10","0"))))))</f>
        <v/>
      </c>
      <c r="G133" s="29" t="str">
        <f t="shared" si="13"/>
        <v/>
      </c>
      <c r="H133" s="131" t="str">
        <f>IF(B133="","",IF(Flächenverzeichnis!F138="",30,IF('P-Bedarfsermittlung'!D133="A",30,IF('P-Bedarfsermittlung'!D133="B",20,10))))</f>
        <v/>
      </c>
      <c r="I133" s="31"/>
      <c r="J133" s="31"/>
      <c r="K133" s="27" t="str">
        <f>IF(J133="","",IF(INDEX(Düngemittel!$G:$G,MATCH(J133,Düngemittel!$B:$B,0))="","keine Angabe verfügbar!",INDEX(Düngemittel!$G:$G,MATCH(J133,Düngemittel!$B:$B,0))))</f>
        <v/>
      </c>
      <c r="L133" s="35" t="str">
        <f t="shared" si="12"/>
        <v/>
      </c>
      <c r="M133" s="25" t="str">
        <f t="shared" si="14"/>
        <v/>
      </c>
      <c r="N133" s="27" t="str">
        <f>IF(J133="","",INDEX(Düngemittel!$D:$D,MATCH(J133,Düngemittel!$B:$B,0)))</f>
        <v/>
      </c>
      <c r="O133" s="27" t="str">
        <f>IF(J133="","",INDEX(Düngemittel!$E:$E,MATCH(J133,Düngemittel!$B:$B,0)))</f>
        <v/>
      </c>
      <c r="P133" s="27" t="str">
        <f>IF(J133="","",INDEX(Düngemittel!$F:$F,MATCH(J133,Düngemittel!$B:$B,0)))</f>
        <v/>
      </c>
      <c r="Q133" s="143" t="str">
        <f t="shared" si="10"/>
        <v/>
      </c>
      <c r="R133" s="144" t="str">
        <f t="shared" si="15"/>
        <v/>
      </c>
    </row>
    <row r="134" spans="1:18" ht="15.75" x14ac:dyDescent="0.25">
      <c r="A134" s="95">
        <v>128</v>
      </c>
      <c r="B134" s="24" t="str">
        <f>IF(Flächenverzeichnis!A139="","",Flächenverzeichnis!A139)</f>
        <v/>
      </c>
      <c r="C134" s="25" t="str">
        <f>IF(Flächenverzeichnis!B139="","",Flächenverzeichnis!B139)</f>
        <v/>
      </c>
      <c r="D134" s="24" t="str">
        <f>IF(B134="","",IF(Flächenverzeichnis!F139="","Analysewert fehlt!",IF(AND(Flächenverzeichnis!F139&gt;=0,Flächenverzeichnis!F139&lt;=4),"A",IF(AND(Flächenverzeichnis!F139&gt;=5,Flächenverzeichnis!F139&lt;=7),"B",IF(AND(Flächenverzeichnis!F139&gt;=8,Flächenverzeichnis!F139&lt;=18),"C",IF(AND(Flächenverzeichnis!F139&gt;=19,Flächenverzeichnis!F139&lt;=27),"D",IF(Flächenverzeichnis!F139&gt;=28,"E","")))))))</f>
        <v/>
      </c>
      <c r="E134" s="55" t="str">
        <f>IF(B134="","",IF(Flächenverzeichnis!D139="","Angabe fehlt!",Flächenverzeichnis!D139))</f>
        <v/>
      </c>
      <c r="F134" s="29" t="str">
        <f>IF(B134="","",IF(D134="Analysewert fehlt!","Versorgungsstufe unbekannt!",IF(AND(Flächenverzeichnis!F139&gt;20,OR(D134="A",D134="B",D134="C")),10,IF(D134="A","30",IF(D134="B","20",IF(D134="C","10","0"))))))</f>
        <v/>
      </c>
      <c r="G134" s="29" t="str">
        <f t="shared" si="13"/>
        <v/>
      </c>
      <c r="H134" s="131" t="str">
        <f>IF(B134="","",IF(Flächenverzeichnis!F139="",30,IF('P-Bedarfsermittlung'!D134="A",30,IF('P-Bedarfsermittlung'!D134="B",20,10))))</f>
        <v/>
      </c>
      <c r="I134" s="31"/>
      <c r="J134" s="31"/>
      <c r="K134" s="27" t="str">
        <f>IF(J134="","",IF(INDEX(Düngemittel!$G:$G,MATCH(J134,Düngemittel!$B:$B,0))="","keine Angabe verfügbar!",INDEX(Düngemittel!$G:$G,MATCH(J134,Düngemittel!$B:$B,0))))</f>
        <v/>
      </c>
      <c r="L134" s="35" t="str">
        <f t="shared" si="12"/>
        <v/>
      </c>
      <c r="M134" s="25" t="str">
        <f t="shared" si="14"/>
        <v/>
      </c>
      <c r="N134" s="27" t="str">
        <f>IF(J134="","",INDEX(Düngemittel!$D:$D,MATCH(J134,Düngemittel!$B:$B,0)))</f>
        <v/>
      </c>
      <c r="O134" s="27" t="str">
        <f>IF(J134="","",INDEX(Düngemittel!$E:$E,MATCH(J134,Düngemittel!$B:$B,0)))</f>
        <v/>
      </c>
      <c r="P134" s="27" t="str">
        <f>IF(J134="","",INDEX(Düngemittel!$F:$F,MATCH(J134,Düngemittel!$B:$B,0)))</f>
        <v/>
      </c>
      <c r="Q134" s="143" t="str">
        <f t="shared" si="10"/>
        <v/>
      </c>
      <c r="R134" s="144" t="str">
        <f t="shared" si="15"/>
        <v/>
      </c>
    </row>
    <row r="135" spans="1:18" ht="15.75" x14ac:dyDescent="0.25">
      <c r="A135" s="95">
        <v>129</v>
      </c>
      <c r="B135" s="24" t="str">
        <f>IF(Flächenverzeichnis!A140="","",Flächenverzeichnis!A140)</f>
        <v/>
      </c>
      <c r="C135" s="25" t="str">
        <f>IF(Flächenverzeichnis!B140="","",Flächenverzeichnis!B140)</f>
        <v/>
      </c>
      <c r="D135" s="24" t="str">
        <f>IF(B135="","",IF(Flächenverzeichnis!F140="","Analysewert fehlt!",IF(AND(Flächenverzeichnis!F140&gt;=0,Flächenverzeichnis!F140&lt;=4),"A",IF(AND(Flächenverzeichnis!F140&gt;=5,Flächenverzeichnis!F140&lt;=7),"B",IF(AND(Flächenverzeichnis!F140&gt;=8,Flächenverzeichnis!F140&lt;=18),"C",IF(AND(Flächenverzeichnis!F140&gt;=19,Flächenverzeichnis!F140&lt;=27),"D",IF(Flächenverzeichnis!F140&gt;=28,"E","")))))))</f>
        <v/>
      </c>
      <c r="E135" s="55" t="str">
        <f>IF(B135="","",IF(Flächenverzeichnis!D140="","Angabe fehlt!",Flächenverzeichnis!D140))</f>
        <v/>
      </c>
      <c r="F135" s="29" t="str">
        <f>IF(B135="","",IF(D135="Analysewert fehlt!","Versorgungsstufe unbekannt!",IF(AND(Flächenverzeichnis!F140&gt;20,OR(D135="A",D135="B",D135="C")),10,IF(D135="A","30",IF(D135="B","20",IF(D135="C","10","0"))))))</f>
        <v/>
      </c>
      <c r="G135" s="29" t="str">
        <f t="shared" si="13"/>
        <v/>
      </c>
      <c r="H135" s="131" t="str">
        <f>IF(B135="","",IF(Flächenverzeichnis!F140="",30,IF('P-Bedarfsermittlung'!D135="A",30,IF('P-Bedarfsermittlung'!D135="B",20,10))))</f>
        <v/>
      </c>
      <c r="I135" s="31"/>
      <c r="J135" s="31"/>
      <c r="K135" s="27" t="str">
        <f>IF(J135="","",IF(INDEX(Düngemittel!$G:$G,MATCH(J135,Düngemittel!$B:$B,0))="","keine Angabe verfügbar!",INDEX(Düngemittel!$G:$G,MATCH(J135,Düngemittel!$B:$B,0))))</f>
        <v/>
      </c>
      <c r="L135" s="35" t="str">
        <f t="shared" si="12"/>
        <v/>
      </c>
      <c r="M135" s="25" t="str">
        <f t="shared" si="14"/>
        <v/>
      </c>
      <c r="N135" s="27" t="str">
        <f>IF(J135="","",INDEX(Düngemittel!$D:$D,MATCH(J135,Düngemittel!$B:$B,0)))</f>
        <v/>
      </c>
      <c r="O135" s="27" t="str">
        <f>IF(J135="","",INDEX(Düngemittel!$E:$E,MATCH(J135,Düngemittel!$B:$B,0)))</f>
        <v/>
      </c>
      <c r="P135" s="27" t="str">
        <f>IF(J135="","",INDEX(Düngemittel!$F:$F,MATCH(J135,Düngemittel!$B:$B,0)))</f>
        <v/>
      </c>
      <c r="Q135" s="143" t="str">
        <f t="shared" si="10"/>
        <v/>
      </c>
      <c r="R135" s="144" t="str">
        <f t="shared" si="15"/>
        <v/>
      </c>
    </row>
    <row r="136" spans="1:18" ht="15.75" x14ac:dyDescent="0.25">
      <c r="A136" s="95">
        <v>130</v>
      </c>
      <c r="B136" s="24" t="str">
        <f>IF(Flächenverzeichnis!A141="","",Flächenverzeichnis!A141)</f>
        <v/>
      </c>
      <c r="C136" s="25" t="str">
        <f>IF(Flächenverzeichnis!B141="","",Flächenverzeichnis!B141)</f>
        <v/>
      </c>
      <c r="D136" s="24" t="str">
        <f>IF(B136="","",IF(Flächenverzeichnis!F141="","Analysewert fehlt!",IF(AND(Flächenverzeichnis!F141&gt;=0,Flächenverzeichnis!F141&lt;=4),"A",IF(AND(Flächenverzeichnis!F141&gt;=5,Flächenverzeichnis!F141&lt;=7),"B",IF(AND(Flächenverzeichnis!F141&gt;=8,Flächenverzeichnis!F141&lt;=18),"C",IF(AND(Flächenverzeichnis!F141&gt;=19,Flächenverzeichnis!F141&lt;=27),"D",IF(Flächenverzeichnis!F141&gt;=28,"E","")))))))</f>
        <v/>
      </c>
      <c r="E136" s="55" t="str">
        <f>IF(B136="","",IF(Flächenverzeichnis!D141="","Angabe fehlt!",Flächenverzeichnis!D141))</f>
        <v/>
      </c>
      <c r="F136" s="29" t="str">
        <f>IF(B136="","",IF(D136="Analysewert fehlt!","Versorgungsstufe unbekannt!",IF(AND(Flächenverzeichnis!F141&gt;20,OR(D136="A",D136="B",D136="C")),10,IF(D136="A","30",IF(D136="B","20",IF(D136="C","10","0"))))))</f>
        <v/>
      </c>
      <c r="G136" s="29" t="str">
        <f t="shared" si="13"/>
        <v/>
      </c>
      <c r="H136" s="131" t="str">
        <f>IF(B136="","",IF(Flächenverzeichnis!F141="",30,IF('P-Bedarfsermittlung'!D136="A",30,IF('P-Bedarfsermittlung'!D136="B",20,10))))</f>
        <v/>
      </c>
      <c r="I136" s="31"/>
      <c r="J136" s="31"/>
      <c r="K136" s="27" t="str">
        <f>IF(J136="","",IF(INDEX(Düngemittel!$G:$G,MATCH(J136,Düngemittel!$B:$B,0))="","keine Angabe verfügbar!",INDEX(Düngemittel!$G:$G,MATCH(J136,Düngemittel!$B:$B,0))))</f>
        <v/>
      </c>
      <c r="L136" s="35" t="str">
        <f t="shared" si="12"/>
        <v/>
      </c>
      <c r="M136" s="25" t="str">
        <f t="shared" si="14"/>
        <v/>
      </c>
      <c r="N136" s="27" t="str">
        <f>IF(J136="","",INDEX(Düngemittel!$D:$D,MATCH(J136,Düngemittel!$B:$B,0)))</f>
        <v/>
      </c>
      <c r="O136" s="27" t="str">
        <f>IF(J136="","",INDEX(Düngemittel!$E:$E,MATCH(J136,Düngemittel!$B:$B,0)))</f>
        <v/>
      </c>
      <c r="P136" s="27" t="str">
        <f>IF(J136="","",INDEX(Düngemittel!$F:$F,MATCH(J136,Düngemittel!$B:$B,0)))</f>
        <v/>
      </c>
      <c r="Q136" s="143" t="str">
        <f t="shared" si="10"/>
        <v/>
      </c>
      <c r="R136" s="144" t="str">
        <f t="shared" si="15"/>
        <v/>
      </c>
    </row>
    <row r="137" spans="1:18" ht="15.75" x14ac:dyDescent="0.25">
      <c r="A137" s="95">
        <v>131</v>
      </c>
      <c r="B137" s="24" t="str">
        <f>IF(Flächenverzeichnis!A142="","",Flächenverzeichnis!A142)</f>
        <v/>
      </c>
      <c r="C137" s="25" t="str">
        <f>IF(Flächenverzeichnis!B142="","",Flächenverzeichnis!B142)</f>
        <v/>
      </c>
      <c r="D137" s="24" t="str">
        <f>IF(B137="","",IF(Flächenverzeichnis!F142="","Analysewert fehlt!",IF(AND(Flächenverzeichnis!F142&gt;=0,Flächenverzeichnis!F142&lt;=4),"A",IF(AND(Flächenverzeichnis!F142&gt;=5,Flächenverzeichnis!F142&lt;=7),"B",IF(AND(Flächenverzeichnis!F142&gt;=8,Flächenverzeichnis!F142&lt;=18),"C",IF(AND(Flächenverzeichnis!F142&gt;=19,Flächenverzeichnis!F142&lt;=27),"D",IF(Flächenverzeichnis!F142&gt;=28,"E","")))))))</f>
        <v/>
      </c>
      <c r="E137" s="55" t="str">
        <f>IF(B137="","",IF(Flächenverzeichnis!D142="","Angabe fehlt!",Flächenverzeichnis!D142))</f>
        <v/>
      </c>
      <c r="F137" s="29" t="str">
        <f>IF(B137="","",IF(D137="Analysewert fehlt!","Versorgungsstufe unbekannt!",IF(AND(Flächenverzeichnis!F142&gt;20,OR(D137="A",D137="B",D137="C")),10,IF(D137="A","30",IF(D137="B","20",IF(D137="C","10","0"))))))</f>
        <v/>
      </c>
      <c r="G137" s="29" t="str">
        <f t="shared" si="13"/>
        <v/>
      </c>
      <c r="H137" s="131" t="str">
        <f>IF(B137="","",IF(Flächenverzeichnis!F142="",30,IF('P-Bedarfsermittlung'!D137="A",30,IF('P-Bedarfsermittlung'!D137="B",20,10))))</f>
        <v/>
      </c>
      <c r="I137" s="31"/>
      <c r="J137" s="31"/>
      <c r="K137" s="27" t="str">
        <f>IF(J137="","",IF(INDEX(Düngemittel!$G:$G,MATCH(J137,Düngemittel!$B:$B,0))="","keine Angabe verfügbar!",INDEX(Düngemittel!$G:$G,MATCH(J137,Düngemittel!$B:$B,0))))</f>
        <v/>
      </c>
      <c r="L137" s="35" t="str">
        <f t="shared" si="12"/>
        <v/>
      </c>
      <c r="M137" s="25" t="str">
        <f t="shared" si="14"/>
        <v/>
      </c>
      <c r="N137" s="27" t="str">
        <f>IF(J137="","",INDEX(Düngemittel!$D:$D,MATCH(J137,Düngemittel!$B:$B,0)))</f>
        <v/>
      </c>
      <c r="O137" s="27" t="str">
        <f>IF(J137="","",INDEX(Düngemittel!$E:$E,MATCH(J137,Düngemittel!$B:$B,0)))</f>
        <v/>
      </c>
      <c r="P137" s="27" t="str">
        <f>IF(J137="","",INDEX(Düngemittel!$F:$F,MATCH(J137,Düngemittel!$B:$B,0)))</f>
        <v/>
      </c>
      <c r="Q137" s="143" t="str">
        <f t="shared" si="10"/>
        <v/>
      </c>
      <c r="R137" s="144" t="str">
        <f t="shared" si="15"/>
        <v/>
      </c>
    </row>
    <row r="138" spans="1:18" ht="15.75" x14ac:dyDescent="0.25">
      <c r="A138" s="95">
        <v>132</v>
      </c>
      <c r="B138" s="24" t="str">
        <f>IF(Flächenverzeichnis!A143="","",Flächenverzeichnis!A143)</f>
        <v/>
      </c>
      <c r="C138" s="25" t="str">
        <f>IF(Flächenverzeichnis!B143="","",Flächenverzeichnis!B143)</f>
        <v/>
      </c>
      <c r="D138" s="24" t="str">
        <f>IF(B138="","",IF(Flächenverzeichnis!F143="","Analysewert fehlt!",IF(AND(Flächenverzeichnis!F143&gt;=0,Flächenverzeichnis!F143&lt;=4),"A",IF(AND(Flächenverzeichnis!F143&gt;=5,Flächenverzeichnis!F143&lt;=7),"B",IF(AND(Flächenverzeichnis!F143&gt;=8,Flächenverzeichnis!F143&lt;=18),"C",IF(AND(Flächenverzeichnis!F143&gt;=19,Flächenverzeichnis!F143&lt;=27),"D",IF(Flächenverzeichnis!F143&gt;=28,"E","")))))))</f>
        <v/>
      </c>
      <c r="E138" s="55" t="str">
        <f>IF(B138="","",IF(Flächenverzeichnis!D143="","Angabe fehlt!",Flächenverzeichnis!D143))</f>
        <v/>
      </c>
      <c r="F138" s="29" t="str">
        <f>IF(B138="","",IF(D138="Analysewert fehlt!","Versorgungsstufe unbekannt!",IF(AND(Flächenverzeichnis!F143&gt;20,OR(D138="A",D138="B",D138="C")),10,IF(D138="A","30",IF(D138="B","20",IF(D138="C","10","0"))))))</f>
        <v/>
      </c>
      <c r="G138" s="29" t="str">
        <f t="shared" si="13"/>
        <v/>
      </c>
      <c r="H138" s="131" t="str">
        <f>IF(B138="","",IF(Flächenverzeichnis!F143="",30,IF('P-Bedarfsermittlung'!D138="A",30,IF('P-Bedarfsermittlung'!D138="B",20,10))))</f>
        <v/>
      </c>
      <c r="I138" s="31"/>
      <c r="J138" s="31"/>
      <c r="K138" s="27" t="str">
        <f>IF(J138="","",IF(INDEX(Düngemittel!$G:$G,MATCH(J138,Düngemittel!$B:$B,0))="","keine Angabe verfügbar!",INDEX(Düngemittel!$G:$G,MATCH(J138,Düngemittel!$B:$B,0))))</f>
        <v/>
      </c>
      <c r="L138" s="35" t="str">
        <f t="shared" si="12"/>
        <v/>
      </c>
      <c r="M138" s="25" t="str">
        <f t="shared" si="14"/>
        <v/>
      </c>
      <c r="N138" s="27" t="str">
        <f>IF(J138="","",INDEX(Düngemittel!$D:$D,MATCH(J138,Düngemittel!$B:$B,0)))</f>
        <v/>
      </c>
      <c r="O138" s="27" t="str">
        <f>IF(J138="","",INDEX(Düngemittel!$E:$E,MATCH(J138,Düngemittel!$B:$B,0)))</f>
        <v/>
      </c>
      <c r="P138" s="27" t="str">
        <f>IF(J138="","",INDEX(Düngemittel!$F:$F,MATCH(J138,Düngemittel!$B:$B,0)))</f>
        <v/>
      </c>
      <c r="Q138" s="143" t="str">
        <f t="shared" si="10"/>
        <v/>
      </c>
      <c r="R138" s="144" t="str">
        <f t="shared" si="15"/>
        <v/>
      </c>
    </row>
    <row r="139" spans="1:18" ht="15.75" x14ac:dyDescent="0.25">
      <c r="A139" s="95">
        <v>133</v>
      </c>
      <c r="B139" s="24" t="str">
        <f>IF(Flächenverzeichnis!A144="","",Flächenverzeichnis!A144)</f>
        <v/>
      </c>
      <c r="C139" s="25" t="str">
        <f>IF(Flächenverzeichnis!B144="","",Flächenverzeichnis!B144)</f>
        <v/>
      </c>
      <c r="D139" s="24" t="str">
        <f>IF(B139="","",IF(Flächenverzeichnis!F144="","Analysewert fehlt!",IF(AND(Flächenverzeichnis!F144&gt;=0,Flächenverzeichnis!F144&lt;=4),"A",IF(AND(Flächenverzeichnis!F144&gt;=5,Flächenverzeichnis!F144&lt;=7),"B",IF(AND(Flächenverzeichnis!F144&gt;=8,Flächenverzeichnis!F144&lt;=18),"C",IF(AND(Flächenverzeichnis!F144&gt;=19,Flächenverzeichnis!F144&lt;=27),"D",IF(Flächenverzeichnis!F144&gt;=28,"E","")))))))</f>
        <v/>
      </c>
      <c r="E139" s="55" t="str">
        <f>IF(B139="","",IF(Flächenverzeichnis!D144="","Angabe fehlt!",Flächenverzeichnis!D144))</f>
        <v/>
      </c>
      <c r="F139" s="29" t="str">
        <f>IF(B139="","",IF(D139="Analysewert fehlt!","Versorgungsstufe unbekannt!",IF(AND(Flächenverzeichnis!F144&gt;20,OR(D139="A",D139="B",D139="C")),10,IF(D139="A","30",IF(D139="B","20",IF(D139="C","10","0"))))))</f>
        <v/>
      </c>
      <c r="G139" s="29" t="str">
        <f t="shared" si="13"/>
        <v/>
      </c>
      <c r="H139" s="131" t="str">
        <f>IF(B139="","",IF(Flächenverzeichnis!F144="",30,IF('P-Bedarfsermittlung'!D139="A",30,IF('P-Bedarfsermittlung'!D139="B",20,10))))</f>
        <v/>
      </c>
      <c r="I139" s="31"/>
      <c r="J139" s="31"/>
      <c r="K139" s="27" t="str">
        <f>IF(J139="","",IF(INDEX(Düngemittel!$G:$G,MATCH(J139,Düngemittel!$B:$B,0))="","keine Angabe verfügbar!",INDEX(Düngemittel!$G:$G,MATCH(J139,Düngemittel!$B:$B,0))))</f>
        <v/>
      </c>
      <c r="L139" s="35" t="str">
        <f t="shared" si="12"/>
        <v/>
      </c>
      <c r="M139" s="25" t="str">
        <f t="shared" si="14"/>
        <v/>
      </c>
      <c r="N139" s="27" t="str">
        <f>IF(J139="","",INDEX(Düngemittel!$D:$D,MATCH(J139,Düngemittel!$B:$B,0)))</f>
        <v/>
      </c>
      <c r="O139" s="27" t="str">
        <f>IF(J139="","",INDEX(Düngemittel!$E:$E,MATCH(J139,Düngemittel!$B:$B,0)))</f>
        <v/>
      </c>
      <c r="P139" s="27" t="str">
        <f>IF(J139="","",INDEX(Düngemittel!$F:$F,MATCH(J139,Düngemittel!$B:$B,0)))</f>
        <v/>
      </c>
      <c r="Q139" s="143" t="str">
        <f t="shared" si="10"/>
        <v/>
      </c>
      <c r="R139" s="144" t="str">
        <f t="shared" si="15"/>
        <v/>
      </c>
    </row>
    <row r="140" spans="1:18" ht="15.75" x14ac:dyDescent="0.25">
      <c r="A140" s="95">
        <v>134</v>
      </c>
      <c r="B140" s="24" t="str">
        <f>IF(Flächenverzeichnis!A145="","",Flächenverzeichnis!A145)</f>
        <v/>
      </c>
      <c r="C140" s="25" t="str">
        <f>IF(Flächenverzeichnis!B145="","",Flächenverzeichnis!B145)</f>
        <v/>
      </c>
      <c r="D140" s="24" t="str">
        <f>IF(B140="","",IF(Flächenverzeichnis!F145="","Analysewert fehlt!",IF(AND(Flächenverzeichnis!F145&gt;=0,Flächenverzeichnis!F145&lt;=4),"A",IF(AND(Flächenverzeichnis!F145&gt;=5,Flächenverzeichnis!F145&lt;=7),"B",IF(AND(Flächenverzeichnis!F145&gt;=8,Flächenverzeichnis!F145&lt;=18),"C",IF(AND(Flächenverzeichnis!F145&gt;=19,Flächenverzeichnis!F145&lt;=27),"D",IF(Flächenverzeichnis!F145&gt;=28,"E","")))))))</f>
        <v/>
      </c>
      <c r="E140" s="55" t="str">
        <f>IF(B140="","",IF(Flächenverzeichnis!D145="","Angabe fehlt!",Flächenverzeichnis!D145))</f>
        <v/>
      </c>
      <c r="F140" s="29" t="str">
        <f>IF(B140="","",IF(D140="Analysewert fehlt!","Versorgungsstufe unbekannt!",IF(AND(Flächenverzeichnis!F145&gt;20,OR(D140="A",D140="B",D140="C")),10,IF(D140="A","30",IF(D140="B","20",IF(D140="C","10","0"))))))</f>
        <v/>
      </c>
      <c r="G140" s="29" t="str">
        <f t="shared" si="13"/>
        <v/>
      </c>
      <c r="H140" s="131" t="str">
        <f>IF(B140="","",IF(Flächenverzeichnis!F145="",30,IF('P-Bedarfsermittlung'!D140="A",30,IF('P-Bedarfsermittlung'!D140="B",20,10))))</f>
        <v/>
      </c>
      <c r="I140" s="31"/>
      <c r="J140" s="31"/>
      <c r="K140" s="27" t="str">
        <f>IF(J140="","",IF(INDEX(Düngemittel!$G:$G,MATCH(J140,Düngemittel!$B:$B,0))="","keine Angabe verfügbar!",INDEX(Düngemittel!$G:$G,MATCH(J140,Düngemittel!$B:$B,0))))</f>
        <v/>
      </c>
      <c r="L140" s="35" t="str">
        <f t="shared" si="12"/>
        <v/>
      </c>
      <c r="M140" s="25" t="str">
        <f t="shared" si="14"/>
        <v/>
      </c>
      <c r="N140" s="27" t="str">
        <f>IF(J140="","",INDEX(Düngemittel!$D:$D,MATCH(J140,Düngemittel!$B:$B,0)))</f>
        <v/>
      </c>
      <c r="O140" s="27" t="str">
        <f>IF(J140="","",INDEX(Düngemittel!$E:$E,MATCH(J140,Düngemittel!$B:$B,0)))</f>
        <v/>
      </c>
      <c r="P140" s="27" t="str">
        <f>IF(J140="","",INDEX(Düngemittel!$F:$F,MATCH(J140,Düngemittel!$B:$B,0)))</f>
        <v/>
      </c>
      <c r="Q140" s="143" t="str">
        <f t="shared" si="10"/>
        <v/>
      </c>
      <c r="R140" s="144" t="str">
        <f t="shared" si="15"/>
        <v/>
      </c>
    </row>
    <row r="141" spans="1:18" ht="15.75" x14ac:dyDescent="0.25">
      <c r="A141" s="95">
        <v>135</v>
      </c>
      <c r="B141" s="24" t="str">
        <f>IF(Flächenverzeichnis!A146="","",Flächenverzeichnis!A146)</f>
        <v/>
      </c>
      <c r="C141" s="25" t="str">
        <f>IF(Flächenverzeichnis!B146="","",Flächenverzeichnis!B146)</f>
        <v/>
      </c>
      <c r="D141" s="24" t="str">
        <f>IF(B141="","",IF(Flächenverzeichnis!F146="","Analysewert fehlt!",IF(AND(Flächenverzeichnis!F146&gt;=0,Flächenverzeichnis!F146&lt;=4),"A",IF(AND(Flächenverzeichnis!F146&gt;=5,Flächenverzeichnis!F146&lt;=7),"B",IF(AND(Flächenverzeichnis!F146&gt;=8,Flächenverzeichnis!F146&lt;=18),"C",IF(AND(Flächenverzeichnis!F146&gt;=19,Flächenverzeichnis!F146&lt;=27),"D",IF(Flächenverzeichnis!F146&gt;=28,"E","")))))))</f>
        <v/>
      </c>
      <c r="E141" s="55" t="str">
        <f>IF(B141="","",IF(Flächenverzeichnis!D146="","Angabe fehlt!",Flächenverzeichnis!D146))</f>
        <v/>
      </c>
      <c r="F141" s="29" t="str">
        <f>IF(B141="","",IF(D141="Analysewert fehlt!","Versorgungsstufe unbekannt!",IF(AND(Flächenverzeichnis!F146&gt;20,OR(D141="A",D141="B",D141="C")),10,IF(D141="A","30",IF(D141="B","20",IF(D141="C","10","0"))))))</f>
        <v/>
      </c>
      <c r="G141" s="29" t="str">
        <f t="shared" si="13"/>
        <v/>
      </c>
      <c r="H141" s="131" t="str">
        <f>IF(B141="","",IF(Flächenverzeichnis!F146="",30,IF('P-Bedarfsermittlung'!D141="A",30,IF('P-Bedarfsermittlung'!D141="B",20,10))))</f>
        <v/>
      </c>
      <c r="I141" s="31"/>
      <c r="J141" s="31"/>
      <c r="K141" s="27" t="str">
        <f>IF(J141="","",IF(INDEX(Düngemittel!$G:$G,MATCH(J141,Düngemittel!$B:$B,0))="","keine Angabe verfügbar!",INDEX(Düngemittel!$G:$G,MATCH(J141,Düngemittel!$B:$B,0))))</f>
        <v/>
      </c>
      <c r="L141" s="35" t="str">
        <f t="shared" si="12"/>
        <v/>
      </c>
      <c r="M141" s="25" t="str">
        <f t="shared" si="14"/>
        <v/>
      </c>
      <c r="N141" s="27" t="str">
        <f>IF(J141="","",INDEX(Düngemittel!$D:$D,MATCH(J141,Düngemittel!$B:$B,0)))</f>
        <v/>
      </c>
      <c r="O141" s="27" t="str">
        <f>IF(J141="","",INDEX(Düngemittel!$E:$E,MATCH(J141,Düngemittel!$B:$B,0)))</f>
        <v/>
      </c>
      <c r="P141" s="27" t="str">
        <f>IF(J141="","",INDEX(Düngemittel!$F:$F,MATCH(J141,Düngemittel!$B:$B,0)))</f>
        <v/>
      </c>
      <c r="Q141" s="143" t="str">
        <f t="shared" si="10"/>
        <v/>
      </c>
      <c r="R141" s="144" t="str">
        <f t="shared" si="15"/>
        <v/>
      </c>
    </row>
    <row r="142" spans="1:18" ht="15.75" x14ac:dyDescent="0.25">
      <c r="A142" s="95">
        <v>136</v>
      </c>
      <c r="B142" s="24" t="str">
        <f>IF(Flächenverzeichnis!A147="","",Flächenverzeichnis!A147)</f>
        <v/>
      </c>
      <c r="C142" s="25" t="str">
        <f>IF(Flächenverzeichnis!B147="","",Flächenverzeichnis!B147)</f>
        <v/>
      </c>
      <c r="D142" s="24" t="str">
        <f>IF(B142="","",IF(Flächenverzeichnis!F147="","Analysewert fehlt!",IF(AND(Flächenverzeichnis!F147&gt;=0,Flächenverzeichnis!F147&lt;=4),"A",IF(AND(Flächenverzeichnis!F147&gt;=5,Flächenverzeichnis!F147&lt;=7),"B",IF(AND(Flächenverzeichnis!F147&gt;=8,Flächenverzeichnis!F147&lt;=18),"C",IF(AND(Flächenverzeichnis!F147&gt;=19,Flächenverzeichnis!F147&lt;=27),"D",IF(Flächenverzeichnis!F147&gt;=28,"E","")))))))</f>
        <v/>
      </c>
      <c r="E142" s="55" t="str">
        <f>IF(B142="","",IF(Flächenverzeichnis!D147="","Angabe fehlt!",Flächenverzeichnis!D147))</f>
        <v/>
      </c>
      <c r="F142" s="29" t="str">
        <f>IF(B142="","",IF(D142="Analysewert fehlt!","Versorgungsstufe unbekannt!",IF(AND(Flächenverzeichnis!F147&gt;20,OR(D142="A",D142="B",D142="C")),10,IF(D142="A","30",IF(D142="B","20",IF(D142="C","10","0"))))))</f>
        <v/>
      </c>
      <c r="G142" s="29" t="str">
        <f t="shared" si="13"/>
        <v/>
      </c>
      <c r="H142" s="131" t="str">
        <f>IF(B142="","",IF(Flächenverzeichnis!F147="",30,IF('P-Bedarfsermittlung'!D142="A",30,IF('P-Bedarfsermittlung'!D142="B",20,10))))</f>
        <v/>
      </c>
      <c r="I142" s="31"/>
      <c r="J142" s="31"/>
      <c r="K142" s="27" t="str">
        <f>IF(J142="","",IF(INDEX(Düngemittel!$G:$G,MATCH(J142,Düngemittel!$B:$B,0))="","keine Angabe verfügbar!",INDEX(Düngemittel!$G:$G,MATCH(J142,Düngemittel!$B:$B,0))))</f>
        <v/>
      </c>
      <c r="L142" s="35" t="str">
        <f t="shared" si="12"/>
        <v/>
      </c>
      <c r="M142" s="25" t="str">
        <f t="shared" si="14"/>
        <v/>
      </c>
      <c r="N142" s="27" t="str">
        <f>IF(J142="","",INDEX(Düngemittel!$D:$D,MATCH(J142,Düngemittel!$B:$B,0)))</f>
        <v/>
      </c>
      <c r="O142" s="27" t="str">
        <f>IF(J142="","",INDEX(Düngemittel!$E:$E,MATCH(J142,Düngemittel!$B:$B,0)))</f>
        <v/>
      </c>
      <c r="P142" s="27" t="str">
        <f>IF(J142="","",INDEX(Düngemittel!$F:$F,MATCH(J142,Düngemittel!$B:$B,0)))</f>
        <v/>
      </c>
      <c r="Q142" s="143" t="str">
        <f t="shared" si="10"/>
        <v/>
      </c>
      <c r="R142" s="144" t="str">
        <f t="shared" si="15"/>
        <v/>
      </c>
    </row>
    <row r="143" spans="1:18" ht="15.75" x14ac:dyDescent="0.25">
      <c r="A143" s="95">
        <v>137</v>
      </c>
      <c r="B143" s="24" t="str">
        <f>IF(Flächenverzeichnis!A148="","",Flächenverzeichnis!A148)</f>
        <v/>
      </c>
      <c r="C143" s="25" t="str">
        <f>IF(Flächenverzeichnis!B148="","",Flächenverzeichnis!B148)</f>
        <v/>
      </c>
      <c r="D143" s="24" t="str">
        <f>IF(B143="","",IF(Flächenverzeichnis!F148="","Analysewert fehlt!",IF(AND(Flächenverzeichnis!F148&gt;=0,Flächenverzeichnis!F148&lt;=4),"A",IF(AND(Flächenverzeichnis!F148&gt;=5,Flächenverzeichnis!F148&lt;=7),"B",IF(AND(Flächenverzeichnis!F148&gt;=8,Flächenverzeichnis!F148&lt;=18),"C",IF(AND(Flächenverzeichnis!F148&gt;=19,Flächenverzeichnis!F148&lt;=27),"D",IF(Flächenverzeichnis!F148&gt;=28,"E","")))))))</f>
        <v/>
      </c>
      <c r="E143" s="55" t="str">
        <f>IF(B143="","",IF(Flächenverzeichnis!D148="","Angabe fehlt!",Flächenverzeichnis!D148))</f>
        <v/>
      </c>
      <c r="F143" s="29" t="str">
        <f>IF(B143="","",IF(D143="Analysewert fehlt!","Versorgungsstufe unbekannt!",IF(AND(Flächenverzeichnis!F148&gt;20,OR(D143="A",D143="B",D143="C")),10,IF(D143="A","30",IF(D143="B","20",IF(D143="C","10","0"))))))</f>
        <v/>
      </c>
      <c r="G143" s="29" t="str">
        <f t="shared" si="13"/>
        <v/>
      </c>
      <c r="H143" s="131" t="str">
        <f>IF(B143="","",IF(Flächenverzeichnis!F148="",30,IF('P-Bedarfsermittlung'!D143="A",30,IF('P-Bedarfsermittlung'!D143="B",20,10))))</f>
        <v/>
      </c>
      <c r="I143" s="31"/>
      <c r="J143" s="31"/>
      <c r="K143" s="27" t="str">
        <f>IF(J143="","",IF(INDEX(Düngemittel!$G:$G,MATCH(J143,Düngemittel!$B:$B,0))="","keine Angabe verfügbar!",INDEX(Düngemittel!$G:$G,MATCH(J143,Düngemittel!$B:$B,0))))</f>
        <v/>
      </c>
      <c r="L143" s="35" t="str">
        <f t="shared" si="12"/>
        <v/>
      </c>
      <c r="M143" s="25" t="str">
        <f t="shared" si="14"/>
        <v/>
      </c>
      <c r="N143" s="27" t="str">
        <f>IF(J143="","",INDEX(Düngemittel!$D:$D,MATCH(J143,Düngemittel!$B:$B,0)))</f>
        <v/>
      </c>
      <c r="O143" s="27" t="str">
        <f>IF(J143="","",INDEX(Düngemittel!$E:$E,MATCH(J143,Düngemittel!$B:$B,0)))</f>
        <v/>
      </c>
      <c r="P143" s="27" t="str">
        <f>IF(J143="","",INDEX(Düngemittel!$F:$F,MATCH(J143,Düngemittel!$B:$B,0)))</f>
        <v/>
      </c>
      <c r="Q143" s="143" t="str">
        <f t="shared" si="10"/>
        <v/>
      </c>
      <c r="R143" s="144" t="str">
        <f t="shared" si="15"/>
        <v/>
      </c>
    </row>
    <row r="144" spans="1:18" ht="15.75" x14ac:dyDescent="0.25">
      <c r="A144" s="95">
        <v>138</v>
      </c>
      <c r="B144" s="24" t="str">
        <f>IF(Flächenverzeichnis!A149="","",Flächenverzeichnis!A149)</f>
        <v/>
      </c>
      <c r="C144" s="25" t="str">
        <f>IF(Flächenverzeichnis!B149="","",Flächenverzeichnis!B149)</f>
        <v/>
      </c>
      <c r="D144" s="24" t="str">
        <f>IF(B144="","",IF(Flächenverzeichnis!F149="","Analysewert fehlt!",IF(AND(Flächenverzeichnis!F149&gt;=0,Flächenverzeichnis!F149&lt;=4),"A",IF(AND(Flächenverzeichnis!F149&gt;=5,Flächenverzeichnis!F149&lt;=7),"B",IF(AND(Flächenverzeichnis!F149&gt;=8,Flächenverzeichnis!F149&lt;=18),"C",IF(AND(Flächenverzeichnis!F149&gt;=19,Flächenverzeichnis!F149&lt;=27),"D",IF(Flächenverzeichnis!F149&gt;=28,"E","")))))))</f>
        <v/>
      </c>
      <c r="E144" s="55" t="str">
        <f>IF(B144="","",IF(Flächenverzeichnis!D149="","Angabe fehlt!",Flächenverzeichnis!D149))</f>
        <v/>
      </c>
      <c r="F144" s="29" t="str">
        <f>IF(B144="","",IF(D144="Analysewert fehlt!","Versorgungsstufe unbekannt!",IF(AND(Flächenverzeichnis!F149&gt;20,OR(D144="A",D144="B",D144="C")),10,IF(D144="A","30",IF(D144="B","20",IF(D144="C","10","0"))))))</f>
        <v/>
      </c>
      <c r="G144" s="29" t="str">
        <f t="shared" si="13"/>
        <v/>
      </c>
      <c r="H144" s="131" t="str">
        <f>IF(B144="","",IF(Flächenverzeichnis!F149="",30,IF('P-Bedarfsermittlung'!D144="A",30,IF('P-Bedarfsermittlung'!D144="B",20,10))))</f>
        <v/>
      </c>
      <c r="I144" s="31"/>
      <c r="J144" s="31"/>
      <c r="K144" s="27" t="str">
        <f>IF(J144="","",IF(INDEX(Düngemittel!$G:$G,MATCH(J144,Düngemittel!$B:$B,0))="","keine Angabe verfügbar!",INDEX(Düngemittel!$G:$G,MATCH(J144,Düngemittel!$B:$B,0))))</f>
        <v/>
      </c>
      <c r="L144" s="35" t="str">
        <f t="shared" si="12"/>
        <v/>
      </c>
      <c r="M144" s="25" t="str">
        <f t="shared" si="14"/>
        <v/>
      </c>
      <c r="N144" s="27" t="str">
        <f>IF(J144="","",INDEX(Düngemittel!$D:$D,MATCH(J144,Düngemittel!$B:$B,0)))</f>
        <v/>
      </c>
      <c r="O144" s="27" t="str">
        <f>IF(J144="","",INDEX(Düngemittel!$E:$E,MATCH(J144,Düngemittel!$B:$B,0)))</f>
        <v/>
      </c>
      <c r="P144" s="27" t="str">
        <f>IF(J144="","",INDEX(Düngemittel!$F:$F,MATCH(J144,Düngemittel!$B:$B,0)))</f>
        <v/>
      </c>
      <c r="Q144" s="143" t="str">
        <f t="shared" si="10"/>
        <v/>
      </c>
      <c r="R144" s="144" t="str">
        <f t="shared" si="15"/>
        <v/>
      </c>
    </row>
    <row r="145" spans="1:18" ht="15.75" x14ac:dyDescent="0.25">
      <c r="A145" s="95">
        <v>139</v>
      </c>
      <c r="B145" s="24" t="str">
        <f>IF(Flächenverzeichnis!A150="","",Flächenverzeichnis!A150)</f>
        <v/>
      </c>
      <c r="C145" s="25" t="str">
        <f>IF(Flächenverzeichnis!B150="","",Flächenverzeichnis!B150)</f>
        <v/>
      </c>
      <c r="D145" s="24" t="str">
        <f>IF(B145="","",IF(Flächenverzeichnis!F150="","Analysewert fehlt!",IF(AND(Flächenverzeichnis!F150&gt;=0,Flächenverzeichnis!F150&lt;=4),"A",IF(AND(Flächenverzeichnis!F150&gt;=5,Flächenverzeichnis!F150&lt;=7),"B",IF(AND(Flächenverzeichnis!F150&gt;=8,Flächenverzeichnis!F150&lt;=18),"C",IF(AND(Flächenverzeichnis!F150&gt;=19,Flächenverzeichnis!F150&lt;=27),"D",IF(Flächenverzeichnis!F150&gt;=28,"E","")))))))</f>
        <v/>
      </c>
      <c r="E145" s="55" t="str">
        <f>IF(B145="","",IF(Flächenverzeichnis!D150="","Angabe fehlt!",Flächenverzeichnis!D150))</f>
        <v/>
      </c>
      <c r="F145" s="29" t="str">
        <f>IF(B145="","",IF(D145="Analysewert fehlt!","Versorgungsstufe unbekannt!",IF(AND(Flächenverzeichnis!F150&gt;20,OR(D145="A",D145="B",D145="C")),10,IF(D145="A","30",IF(D145="B","20",IF(D145="C","10","0"))))))</f>
        <v/>
      </c>
      <c r="G145" s="29" t="str">
        <f t="shared" si="13"/>
        <v/>
      </c>
      <c r="H145" s="131" t="str">
        <f>IF(B145="","",IF(Flächenverzeichnis!F150="",30,IF('P-Bedarfsermittlung'!D145="A",30,IF('P-Bedarfsermittlung'!D145="B",20,10))))</f>
        <v/>
      </c>
      <c r="I145" s="31"/>
      <c r="J145" s="31"/>
      <c r="K145" s="27" t="str">
        <f>IF(J145="","",IF(INDEX(Düngemittel!$G:$G,MATCH(J145,Düngemittel!$B:$B,0))="","keine Angabe verfügbar!",INDEX(Düngemittel!$G:$G,MATCH(J145,Düngemittel!$B:$B,0))))</f>
        <v/>
      </c>
      <c r="L145" s="35" t="str">
        <f t="shared" si="12"/>
        <v/>
      </c>
      <c r="M145" s="25" t="str">
        <f t="shared" si="14"/>
        <v/>
      </c>
      <c r="N145" s="27" t="str">
        <f>IF(J145="","",INDEX(Düngemittel!$D:$D,MATCH(J145,Düngemittel!$B:$B,0)))</f>
        <v/>
      </c>
      <c r="O145" s="27" t="str">
        <f>IF(J145="","",INDEX(Düngemittel!$E:$E,MATCH(J145,Düngemittel!$B:$B,0)))</f>
        <v/>
      </c>
      <c r="P145" s="27" t="str">
        <f>IF(J145="","",INDEX(Düngemittel!$F:$F,MATCH(J145,Düngemittel!$B:$B,0)))</f>
        <v/>
      </c>
      <c r="Q145" s="143" t="str">
        <f t="shared" si="10"/>
        <v/>
      </c>
      <c r="R145" s="144" t="str">
        <f t="shared" si="15"/>
        <v/>
      </c>
    </row>
    <row r="146" spans="1:18" ht="15.75" x14ac:dyDescent="0.25">
      <c r="A146" s="95">
        <v>140</v>
      </c>
      <c r="B146" s="24" t="str">
        <f>IF(Flächenverzeichnis!A151="","",Flächenverzeichnis!A151)</f>
        <v/>
      </c>
      <c r="C146" s="25" t="str">
        <f>IF(Flächenverzeichnis!B151="","",Flächenverzeichnis!B151)</f>
        <v/>
      </c>
      <c r="D146" s="24" t="str">
        <f>IF(B146="","",IF(Flächenverzeichnis!F151="","Analysewert fehlt!",IF(AND(Flächenverzeichnis!F151&gt;=0,Flächenverzeichnis!F151&lt;=4),"A",IF(AND(Flächenverzeichnis!F151&gt;=5,Flächenverzeichnis!F151&lt;=7),"B",IF(AND(Flächenverzeichnis!F151&gt;=8,Flächenverzeichnis!F151&lt;=18),"C",IF(AND(Flächenverzeichnis!F151&gt;=19,Flächenverzeichnis!F151&lt;=27),"D",IF(Flächenverzeichnis!F151&gt;=28,"E","")))))))</f>
        <v/>
      </c>
      <c r="E146" s="55" t="str">
        <f>IF(B146="","",IF(Flächenverzeichnis!D151="","Angabe fehlt!",Flächenverzeichnis!D151))</f>
        <v/>
      </c>
      <c r="F146" s="29" t="str">
        <f>IF(B146="","",IF(D146="Analysewert fehlt!","Versorgungsstufe unbekannt!",IF(AND(Flächenverzeichnis!F151&gt;20,OR(D146="A",D146="B",D146="C")),10,IF(D146="A","30",IF(D146="B","20",IF(D146="C","10","0"))))))</f>
        <v/>
      </c>
      <c r="G146" s="29" t="str">
        <f t="shared" si="13"/>
        <v/>
      </c>
      <c r="H146" s="131" t="str">
        <f>IF(B146="","",IF(Flächenverzeichnis!F151="",30,IF('P-Bedarfsermittlung'!D146="A",30,IF('P-Bedarfsermittlung'!D146="B",20,10))))</f>
        <v/>
      </c>
      <c r="I146" s="31"/>
      <c r="J146" s="31"/>
      <c r="K146" s="27" t="str">
        <f>IF(J146="","",IF(INDEX(Düngemittel!$G:$G,MATCH(J146,Düngemittel!$B:$B,0))="","keine Angabe verfügbar!",INDEX(Düngemittel!$G:$G,MATCH(J146,Düngemittel!$B:$B,0))))</f>
        <v/>
      </c>
      <c r="L146" s="35" t="str">
        <f t="shared" si="12"/>
        <v/>
      </c>
      <c r="M146" s="25" t="str">
        <f t="shared" si="14"/>
        <v/>
      </c>
      <c r="N146" s="27" t="str">
        <f>IF(J146="","",INDEX(Düngemittel!$D:$D,MATCH(J146,Düngemittel!$B:$B,0)))</f>
        <v/>
      </c>
      <c r="O146" s="27" t="str">
        <f>IF(J146="","",INDEX(Düngemittel!$E:$E,MATCH(J146,Düngemittel!$B:$B,0)))</f>
        <v/>
      </c>
      <c r="P146" s="27" t="str">
        <f>IF(J146="","",INDEX(Düngemittel!$F:$F,MATCH(J146,Düngemittel!$B:$B,0)))</f>
        <v/>
      </c>
      <c r="Q146" s="143" t="str">
        <f t="shared" si="10"/>
        <v/>
      </c>
      <c r="R146" s="144" t="str">
        <f t="shared" si="15"/>
        <v/>
      </c>
    </row>
    <row r="147" spans="1:18" ht="15.75" x14ac:dyDescent="0.25">
      <c r="A147" s="95">
        <v>141</v>
      </c>
      <c r="B147" s="24" t="str">
        <f>IF(Flächenverzeichnis!A152="","",Flächenverzeichnis!A152)</f>
        <v/>
      </c>
      <c r="C147" s="25" t="str">
        <f>IF(Flächenverzeichnis!B152="","",Flächenverzeichnis!B152)</f>
        <v/>
      </c>
      <c r="D147" s="24" t="str">
        <f>IF(B147="","",IF(Flächenverzeichnis!F152="","Analysewert fehlt!",IF(AND(Flächenverzeichnis!F152&gt;=0,Flächenverzeichnis!F152&lt;=4),"A",IF(AND(Flächenverzeichnis!F152&gt;=5,Flächenverzeichnis!F152&lt;=7),"B",IF(AND(Flächenverzeichnis!F152&gt;=8,Flächenverzeichnis!F152&lt;=18),"C",IF(AND(Flächenverzeichnis!F152&gt;=19,Flächenverzeichnis!F152&lt;=27),"D",IF(Flächenverzeichnis!F152&gt;=28,"E","")))))))</f>
        <v/>
      </c>
      <c r="E147" s="55" t="str">
        <f>IF(B147="","",IF(Flächenverzeichnis!D152="","Angabe fehlt!",Flächenverzeichnis!D152))</f>
        <v/>
      </c>
      <c r="F147" s="29" t="str">
        <f>IF(B147="","",IF(D147="Analysewert fehlt!","Versorgungsstufe unbekannt!",IF(AND(Flächenverzeichnis!F152&gt;20,OR(D147="A",D147="B",D147="C")),10,IF(D147="A","30",IF(D147="B","20",IF(D147="C","10","0"))))))</f>
        <v/>
      </c>
      <c r="G147" s="29" t="str">
        <f t="shared" si="13"/>
        <v/>
      </c>
      <c r="H147" s="131" t="str">
        <f>IF(B147="","",IF(Flächenverzeichnis!F152="",30,IF('P-Bedarfsermittlung'!D147="A",30,IF('P-Bedarfsermittlung'!D147="B",20,10))))</f>
        <v/>
      </c>
      <c r="I147" s="31"/>
      <c r="J147" s="31"/>
      <c r="K147" s="27" t="str">
        <f>IF(J147="","",IF(INDEX(Düngemittel!$G:$G,MATCH(J147,Düngemittel!$B:$B,0))="","keine Angabe verfügbar!",INDEX(Düngemittel!$G:$G,MATCH(J147,Düngemittel!$B:$B,0))))</f>
        <v/>
      </c>
      <c r="L147" s="35" t="str">
        <f t="shared" si="12"/>
        <v/>
      </c>
      <c r="M147" s="25" t="str">
        <f t="shared" si="14"/>
        <v/>
      </c>
      <c r="N147" s="27" t="str">
        <f>IF(J147="","",INDEX(Düngemittel!$D:$D,MATCH(J147,Düngemittel!$B:$B,0)))</f>
        <v/>
      </c>
      <c r="O147" s="27" t="str">
        <f>IF(J147="","",INDEX(Düngemittel!$E:$E,MATCH(J147,Düngemittel!$B:$B,0)))</f>
        <v/>
      </c>
      <c r="P147" s="27" t="str">
        <f>IF(J147="","",INDEX(Düngemittel!$F:$F,MATCH(J147,Düngemittel!$B:$B,0)))</f>
        <v/>
      </c>
      <c r="Q147" s="143" t="str">
        <f t="shared" si="10"/>
        <v/>
      </c>
      <c r="R147" s="144" t="str">
        <f t="shared" si="15"/>
        <v/>
      </c>
    </row>
    <row r="148" spans="1:18" ht="15.75" x14ac:dyDescent="0.25">
      <c r="A148" s="95">
        <v>142</v>
      </c>
      <c r="B148" s="24" t="str">
        <f>IF(Flächenverzeichnis!A153="","",Flächenverzeichnis!A153)</f>
        <v/>
      </c>
      <c r="C148" s="25" t="str">
        <f>IF(Flächenverzeichnis!B153="","",Flächenverzeichnis!B153)</f>
        <v/>
      </c>
      <c r="D148" s="24" t="str">
        <f>IF(B148="","",IF(Flächenverzeichnis!F153="","Analysewert fehlt!",IF(AND(Flächenverzeichnis!F153&gt;=0,Flächenverzeichnis!F153&lt;=4),"A",IF(AND(Flächenverzeichnis!F153&gt;=5,Flächenverzeichnis!F153&lt;=7),"B",IF(AND(Flächenverzeichnis!F153&gt;=8,Flächenverzeichnis!F153&lt;=18),"C",IF(AND(Flächenverzeichnis!F153&gt;=19,Flächenverzeichnis!F153&lt;=27),"D",IF(Flächenverzeichnis!F153&gt;=28,"E","")))))))</f>
        <v/>
      </c>
      <c r="E148" s="55" t="str">
        <f>IF(B148="","",IF(Flächenverzeichnis!D153="","Angabe fehlt!",Flächenverzeichnis!D153))</f>
        <v/>
      </c>
      <c r="F148" s="29" t="str">
        <f>IF(B148="","",IF(D148="Analysewert fehlt!","Versorgungsstufe unbekannt!",IF(AND(Flächenverzeichnis!F153&gt;20,OR(D148="A",D148="B",D148="C")),10,IF(D148="A","30",IF(D148="B","20",IF(D148="C","10","0"))))))</f>
        <v/>
      </c>
      <c r="G148" s="29" t="str">
        <f t="shared" si="13"/>
        <v/>
      </c>
      <c r="H148" s="131" t="str">
        <f>IF(B148="","",IF(Flächenverzeichnis!F153="",30,IF('P-Bedarfsermittlung'!D148="A",30,IF('P-Bedarfsermittlung'!D148="B",20,10))))</f>
        <v/>
      </c>
      <c r="I148" s="31"/>
      <c r="J148" s="31"/>
      <c r="K148" s="27" t="str">
        <f>IF(J148="","",IF(INDEX(Düngemittel!$G:$G,MATCH(J148,Düngemittel!$B:$B,0))="","keine Angabe verfügbar!",INDEX(Düngemittel!$G:$G,MATCH(J148,Düngemittel!$B:$B,0))))</f>
        <v/>
      </c>
      <c r="L148" s="35" t="str">
        <f t="shared" si="12"/>
        <v/>
      </c>
      <c r="M148" s="25" t="str">
        <f t="shared" si="14"/>
        <v/>
      </c>
      <c r="N148" s="27" t="str">
        <f>IF(J148="","",INDEX(Düngemittel!$D:$D,MATCH(J148,Düngemittel!$B:$B,0)))</f>
        <v/>
      </c>
      <c r="O148" s="27" t="str">
        <f>IF(J148="","",INDEX(Düngemittel!$E:$E,MATCH(J148,Düngemittel!$B:$B,0)))</f>
        <v/>
      </c>
      <c r="P148" s="27" t="str">
        <f>IF(J148="","",INDEX(Düngemittel!$F:$F,MATCH(J148,Düngemittel!$B:$B,0)))</f>
        <v/>
      </c>
      <c r="Q148" s="143" t="str">
        <f t="shared" si="10"/>
        <v/>
      </c>
      <c r="R148" s="144" t="str">
        <f t="shared" si="15"/>
        <v/>
      </c>
    </row>
    <row r="149" spans="1:18" ht="15.75" x14ac:dyDescent="0.25">
      <c r="A149" s="95">
        <v>143</v>
      </c>
      <c r="B149" s="24" t="str">
        <f>IF(Flächenverzeichnis!A154="","",Flächenverzeichnis!A154)</f>
        <v/>
      </c>
      <c r="C149" s="25" t="str">
        <f>IF(Flächenverzeichnis!B154="","",Flächenverzeichnis!B154)</f>
        <v/>
      </c>
      <c r="D149" s="24" t="str">
        <f>IF(B149="","",IF(Flächenverzeichnis!F154="","Analysewert fehlt!",IF(AND(Flächenverzeichnis!F154&gt;=0,Flächenverzeichnis!F154&lt;=4),"A",IF(AND(Flächenverzeichnis!F154&gt;=5,Flächenverzeichnis!F154&lt;=7),"B",IF(AND(Flächenverzeichnis!F154&gt;=8,Flächenverzeichnis!F154&lt;=18),"C",IF(AND(Flächenverzeichnis!F154&gt;=19,Flächenverzeichnis!F154&lt;=27),"D",IF(Flächenverzeichnis!F154&gt;=28,"E","")))))))</f>
        <v/>
      </c>
      <c r="E149" s="55" t="str">
        <f>IF(B149="","",IF(Flächenverzeichnis!D154="","Angabe fehlt!",Flächenverzeichnis!D154))</f>
        <v/>
      </c>
      <c r="F149" s="29" t="str">
        <f>IF(B149="","",IF(D149="Analysewert fehlt!","Versorgungsstufe unbekannt!",IF(AND(Flächenverzeichnis!F154&gt;20,OR(D149="A",D149="B",D149="C")),10,IF(D149="A","30",IF(D149="B","20",IF(D149="C","10","0"))))))</f>
        <v/>
      </c>
      <c r="G149" s="29" t="str">
        <f t="shared" si="13"/>
        <v/>
      </c>
      <c r="H149" s="131" t="str">
        <f>IF(B149="","",IF(Flächenverzeichnis!F154="",30,IF('P-Bedarfsermittlung'!D149="A",30,IF('P-Bedarfsermittlung'!D149="B",20,10))))</f>
        <v/>
      </c>
      <c r="I149" s="31"/>
      <c r="J149" s="31"/>
      <c r="K149" s="27" t="str">
        <f>IF(J149="","",IF(INDEX(Düngemittel!$G:$G,MATCH(J149,Düngemittel!$B:$B,0))="","keine Angabe verfügbar!",INDEX(Düngemittel!$G:$G,MATCH(J149,Düngemittel!$B:$B,0))))</f>
        <v/>
      </c>
      <c r="L149" s="35" t="str">
        <f t="shared" si="12"/>
        <v/>
      </c>
      <c r="M149" s="25" t="str">
        <f t="shared" si="14"/>
        <v/>
      </c>
      <c r="N149" s="27" t="str">
        <f>IF(J149="","",INDEX(Düngemittel!$D:$D,MATCH(J149,Düngemittel!$B:$B,0)))</f>
        <v/>
      </c>
      <c r="O149" s="27" t="str">
        <f>IF(J149="","",INDEX(Düngemittel!$E:$E,MATCH(J149,Düngemittel!$B:$B,0)))</f>
        <v/>
      </c>
      <c r="P149" s="27" t="str">
        <f>IF(J149="","",INDEX(Düngemittel!$F:$F,MATCH(J149,Düngemittel!$B:$B,0)))</f>
        <v/>
      </c>
      <c r="Q149" s="143" t="str">
        <f t="shared" si="10"/>
        <v/>
      </c>
      <c r="R149" s="144" t="str">
        <f t="shared" si="15"/>
        <v/>
      </c>
    </row>
    <row r="150" spans="1:18" ht="15.75" x14ac:dyDescent="0.25">
      <c r="A150" s="95">
        <v>144</v>
      </c>
      <c r="B150" s="24" t="str">
        <f>IF(Flächenverzeichnis!A155="","",Flächenverzeichnis!A155)</f>
        <v/>
      </c>
      <c r="C150" s="25" t="str">
        <f>IF(Flächenverzeichnis!B155="","",Flächenverzeichnis!B155)</f>
        <v/>
      </c>
      <c r="D150" s="24" t="str">
        <f>IF(B150="","",IF(Flächenverzeichnis!F155="","Analysewert fehlt!",IF(AND(Flächenverzeichnis!F155&gt;=0,Flächenverzeichnis!F155&lt;=4),"A",IF(AND(Flächenverzeichnis!F155&gt;=5,Flächenverzeichnis!F155&lt;=7),"B",IF(AND(Flächenverzeichnis!F155&gt;=8,Flächenverzeichnis!F155&lt;=18),"C",IF(AND(Flächenverzeichnis!F155&gt;=19,Flächenverzeichnis!F155&lt;=27),"D",IF(Flächenverzeichnis!F155&gt;=28,"E","")))))))</f>
        <v/>
      </c>
      <c r="E150" s="55" t="str">
        <f>IF(B150="","",IF(Flächenverzeichnis!D155="","Angabe fehlt!",Flächenverzeichnis!D155))</f>
        <v/>
      </c>
      <c r="F150" s="29" t="str">
        <f>IF(B150="","",IF(D150="Analysewert fehlt!","Versorgungsstufe unbekannt!",IF(AND(Flächenverzeichnis!F155&gt;20,OR(D150="A",D150="B",D150="C")),10,IF(D150="A","30",IF(D150="B","20",IF(D150="C","10","0"))))))</f>
        <v/>
      </c>
      <c r="G150" s="29" t="str">
        <f t="shared" si="13"/>
        <v/>
      </c>
      <c r="H150" s="131" t="str">
        <f>IF(B150="","",IF(Flächenverzeichnis!F155="",30,IF('P-Bedarfsermittlung'!D150="A",30,IF('P-Bedarfsermittlung'!D150="B",20,10))))</f>
        <v/>
      </c>
      <c r="I150" s="31"/>
      <c r="J150" s="31"/>
      <c r="K150" s="27" t="str">
        <f>IF(J150="","",IF(INDEX(Düngemittel!$G:$G,MATCH(J150,Düngemittel!$B:$B,0))="","keine Angabe verfügbar!",INDEX(Düngemittel!$G:$G,MATCH(J150,Düngemittel!$B:$B,0))))</f>
        <v/>
      </c>
      <c r="L150" s="35" t="str">
        <f t="shared" si="12"/>
        <v/>
      </c>
      <c r="M150" s="25" t="str">
        <f t="shared" si="14"/>
        <v/>
      </c>
      <c r="N150" s="27" t="str">
        <f>IF(J150="","",INDEX(Düngemittel!$D:$D,MATCH(J150,Düngemittel!$B:$B,0)))</f>
        <v/>
      </c>
      <c r="O150" s="27" t="str">
        <f>IF(J150="","",INDEX(Düngemittel!$E:$E,MATCH(J150,Düngemittel!$B:$B,0)))</f>
        <v/>
      </c>
      <c r="P150" s="27" t="str">
        <f>IF(J150="","",INDEX(Düngemittel!$F:$F,MATCH(J150,Düngemittel!$B:$B,0)))</f>
        <v/>
      </c>
      <c r="Q150" s="143" t="str">
        <f t="shared" si="10"/>
        <v/>
      </c>
      <c r="R150" s="144" t="str">
        <f t="shared" si="15"/>
        <v/>
      </c>
    </row>
    <row r="151" spans="1:18" ht="15.75" x14ac:dyDescent="0.25">
      <c r="A151" s="95">
        <v>145</v>
      </c>
      <c r="B151" s="24" t="str">
        <f>IF(Flächenverzeichnis!A156="","",Flächenverzeichnis!A156)</f>
        <v/>
      </c>
      <c r="C151" s="25" t="str">
        <f>IF(Flächenverzeichnis!B156="","",Flächenverzeichnis!B156)</f>
        <v/>
      </c>
      <c r="D151" s="24" t="str">
        <f>IF(B151="","",IF(Flächenverzeichnis!F156="","Analysewert fehlt!",IF(AND(Flächenverzeichnis!F156&gt;=0,Flächenverzeichnis!F156&lt;=4),"A",IF(AND(Flächenverzeichnis!F156&gt;=5,Flächenverzeichnis!F156&lt;=7),"B",IF(AND(Flächenverzeichnis!F156&gt;=8,Flächenverzeichnis!F156&lt;=18),"C",IF(AND(Flächenverzeichnis!F156&gt;=19,Flächenverzeichnis!F156&lt;=27),"D",IF(Flächenverzeichnis!F156&gt;=28,"E","")))))))</f>
        <v/>
      </c>
      <c r="E151" s="55" t="str">
        <f>IF(B151="","",IF(Flächenverzeichnis!D156="","Angabe fehlt!",Flächenverzeichnis!D156))</f>
        <v/>
      </c>
      <c r="F151" s="29" t="str">
        <f>IF(B151="","",IF(D151="Analysewert fehlt!","Versorgungsstufe unbekannt!",IF(AND(Flächenverzeichnis!F156&gt;20,OR(D151="A",D151="B",D151="C")),10,IF(D151="A","30",IF(D151="B","20",IF(D151="C","10","0"))))))</f>
        <v/>
      </c>
      <c r="G151" s="29" t="str">
        <f t="shared" si="13"/>
        <v/>
      </c>
      <c r="H151" s="131" t="str">
        <f>IF(B151="","",IF(Flächenverzeichnis!F156="",30,IF('P-Bedarfsermittlung'!D151="A",30,IF('P-Bedarfsermittlung'!D151="B",20,10))))</f>
        <v/>
      </c>
      <c r="I151" s="31"/>
      <c r="J151" s="31"/>
      <c r="K151" s="27" t="str">
        <f>IF(J151="","",IF(INDEX(Düngemittel!$G:$G,MATCH(J151,Düngemittel!$B:$B,0))="","keine Angabe verfügbar!",INDEX(Düngemittel!$G:$G,MATCH(J151,Düngemittel!$B:$B,0))))</f>
        <v/>
      </c>
      <c r="L151" s="35" t="str">
        <f t="shared" si="12"/>
        <v/>
      </c>
      <c r="M151" s="25" t="str">
        <f t="shared" si="14"/>
        <v/>
      </c>
      <c r="N151" s="27" t="str">
        <f>IF(J151="","",INDEX(Düngemittel!$D:$D,MATCH(J151,Düngemittel!$B:$B,0)))</f>
        <v/>
      </c>
      <c r="O151" s="27" t="str">
        <f>IF(J151="","",INDEX(Düngemittel!$E:$E,MATCH(J151,Düngemittel!$B:$B,0)))</f>
        <v/>
      </c>
      <c r="P151" s="27" t="str">
        <f>IF(J151="","",INDEX(Düngemittel!$F:$F,MATCH(J151,Düngemittel!$B:$B,0)))</f>
        <v/>
      </c>
      <c r="Q151" s="143" t="str">
        <f t="shared" si="10"/>
        <v/>
      </c>
      <c r="R151" s="144" t="str">
        <f t="shared" si="15"/>
        <v/>
      </c>
    </row>
    <row r="152" spans="1:18" ht="15.75" x14ac:dyDescent="0.25">
      <c r="A152" s="95">
        <v>146</v>
      </c>
      <c r="B152" s="24" t="str">
        <f>IF(Flächenverzeichnis!A157="","",Flächenverzeichnis!A157)</f>
        <v/>
      </c>
      <c r="C152" s="25" t="str">
        <f>IF(Flächenverzeichnis!B157="","",Flächenverzeichnis!B157)</f>
        <v/>
      </c>
      <c r="D152" s="24" t="str">
        <f>IF(B152="","",IF(Flächenverzeichnis!F157="","Analysewert fehlt!",IF(AND(Flächenverzeichnis!F157&gt;=0,Flächenverzeichnis!F157&lt;=4),"A",IF(AND(Flächenverzeichnis!F157&gt;=5,Flächenverzeichnis!F157&lt;=7),"B",IF(AND(Flächenverzeichnis!F157&gt;=8,Flächenverzeichnis!F157&lt;=18),"C",IF(AND(Flächenverzeichnis!F157&gt;=19,Flächenverzeichnis!F157&lt;=27),"D",IF(Flächenverzeichnis!F157&gt;=28,"E","")))))))</f>
        <v/>
      </c>
      <c r="E152" s="55" t="str">
        <f>IF(B152="","",IF(Flächenverzeichnis!D157="","Angabe fehlt!",Flächenverzeichnis!D157))</f>
        <v/>
      </c>
      <c r="F152" s="29" t="str">
        <f>IF(B152="","",IF(D152="Analysewert fehlt!","Versorgungsstufe unbekannt!",IF(AND(Flächenverzeichnis!F157&gt;20,OR(D152="A",D152="B",D152="C")),10,IF(D152="A","30",IF(D152="B","20",IF(D152="C","10","0"))))))</f>
        <v/>
      </c>
      <c r="G152" s="29" t="str">
        <f t="shared" si="13"/>
        <v/>
      </c>
      <c r="H152" s="131" t="str">
        <f>IF(B152="","",IF(Flächenverzeichnis!F157="",30,IF('P-Bedarfsermittlung'!D152="A",30,IF('P-Bedarfsermittlung'!D152="B",20,10))))</f>
        <v/>
      </c>
      <c r="I152" s="31"/>
      <c r="J152" s="31"/>
      <c r="K152" s="27" t="str">
        <f>IF(J152="","",IF(INDEX(Düngemittel!$G:$G,MATCH(J152,Düngemittel!$B:$B,0))="","keine Angabe verfügbar!",INDEX(Düngemittel!$G:$G,MATCH(J152,Düngemittel!$B:$B,0))))</f>
        <v/>
      </c>
      <c r="L152" s="35" t="str">
        <f t="shared" si="12"/>
        <v/>
      </c>
      <c r="M152" s="25" t="str">
        <f t="shared" si="14"/>
        <v/>
      </c>
      <c r="N152" s="27" t="str">
        <f>IF(J152="","",INDEX(Düngemittel!$D:$D,MATCH(J152,Düngemittel!$B:$B,0)))</f>
        <v/>
      </c>
      <c r="O152" s="27" t="str">
        <f>IF(J152="","",INDEX(Düngemittel!$E:$E,MATCH(J152,Düngemittel!$B:$B,0)))</f>
        <v/>
      </c>
      <c r="P152" s="27" t="str">
        <f>IF(J152="","",INDEX(Düngemittel!$F:$F,MATCH(J152,Düngemittel!$B:$B,0)))</f>
        <v/>
      </c>
      <c r="Q152" s="143" t="str">
        <f t="shared" si="10"/>
        <v/>
      </c>
      <c r="R152" s="144" t="str">
        <f t="shared" si="15"/>
        <v/>
      </c>
    </row>
    <row r="153" spans="1:18" ht="15.75" x14ac:dyDescent="0.25">
      <c r="A153" s="95">
        <v>147</v>
      </c>
      <c r="B153" s="24" t="str">
        <f>IF(Flächenverzeichnis!A158="","",Flächenverzeichnis!A158)</f>
        <v/>
      </c>
      <c r="C153" s="25" t="str">
        <f>IF(Flächenverzeichnis!B158="","",Flächenverzeichnis!B158)</f>
        <v/>
      </c>
      <c r="D153" s="24" t="str">
        <f>IF(B153="","",IF(Flächenverzeichnis!F158="","Analysewert fehlt!",IF(AND(Flächenverzeichnis!F158&gt;=0,Flächenverzeichnis!F158&lt;=4),"A",IF(AND(Flächenverzeichnis!F158&gt;=5,Flächenverzeichnis!F158&lt;=7),"B",IF(AND(Flächenverzeichnis!F158&gt;=8,Flächenverzeichnis!F158&lt;=18),"C",IF(AND(Flächenverzeichnis!F158&gt;=19,Flächenverzeichnis!F158&lt;=27),"D",IF(Flächenverzeichnis!F158&gt;=28,"E","")))))))</f>
        <v/>
      </c>
      <c r="E153" s="55" t="str">
        <f>IF(B153="","",IF(Flächenverzeichnis!D158="","Angabe fehlt!",Flächenverzeichnis!D158))</f>
        <v/>
      </c>
      <c r="F153" s="29" t="str">
        <f>IF(B153="","",IF(D153="Analysewert fehlt!","Versorgungsstufe unbekannt!",IF(AND(Flächenverzeichnis!F158&gt;20,OR(D153="A",D153="B",D153="C")),10,IF(D153="A","30",IF(D153="B","20",IF(D153="C","10","0"))))))</f>
        <v/>
      </c>
      <c r="G153" s="29" t="str">
        <f t="shared" si="13"/>
        <v/>
      </c>
      <c r="H153" s="131" t="str">
        <f>IF(B153="","",IF(Flächenverzeichnis!F158="",30,IF('P-Bedarfsermittlung'!D153="A",30,IF('P-Bedarfsermittlung'!D153="B",20,10))))</f>
        <v/>
      </c>
      <c r="I153" s="31"/>
      <c r="J153" s="31"/>
      <c r="K153" s="27" t="str">
        <f>IF(J153="","",IF(INDEX(Düngemittel!$G:$G,MATCH(J153,Düngemittel!$B:$B,0))="","keine Angabe verfügbar!",INDEX(Düngemittel!$G:$G,MATCH(J153,Düngemittel!$B:$B,0))))</f>
        <v/>
      </c>
      <c r="L153" s="35" t="str">
        <f t="shared" si="12"/>
        <v/>
      </c>
      <c r="M153" s="25" t="str">
        <f t="shared" si="14"/>
        <v/>
      </c>
      <c r="N153" s="27" t="str">
        <f>IF(J153="","",INDEX(Düngemittel!$D:$D,MATCH(J153,Düngemittel!$B:$B,0)))</f>
        <v/>
      </c>
      <c r="O153" s="27" t="str">
        <f>IF(J153="","",INDEX(Düngemittel!$E:$E,MATCH(J153,Düngemittel!$B:$B,0)))</f>
        <v/>
      </c>
      <c r="P153" s="27" t="str">
        <f>IF(J153="","",INDEX(Düngemittel!$F:$F,MATCH(J153,Düngemittel!$B:$B,0)))</f>
        <v/>
      </c>
      <c r="Q153" s="143" t="str">
        <f t="shared" si="10"/>
        <v/>
      </c>
      <c r="R153" s="144" t="str">
        <f t="shared" si="15"/>
        <v/>
      </c>
    </row>
    <row r="154" spans="1:18" ht="15.75" x14ac:dyDescent="0.25">
      <c r="A154" s="95">
        <v>148</v>
      </c>
      <c r="B154" s="24" t="str">
        <f>IF(Flächenverzeichnis!A159="","",Flächenverzeichnis!A159)</f>
        <v/>
      </c>
      <c r="C154" s="25" t="str">
        <f>IF(Flächenverzeichnis!B159="","",Flächenverzeichnis!B159)</f>
        <v/>
      </c>
      <c r="D154" s="24" t="str">
        <f>IF(B154="","",IF(Flächenverzeichnis!F159="","Analysewert fehlt!",IF(AND(Flächenverzeichnis!F159&gt;=0,Flächenverzeichnis!F159&lt;=4),"A",IF(AND(Flächenverzeichnis!F159&gt;=5,Flächenverzeichnis!F159&lt;=7),"B",IF(AND(Flächenverzeichnis!F159&gt;=8,Flächenverzeichnis!F159&lt;=18),"C",IF(AND(Flächenverzeichnis!F159&gt;=19,Flächenverzeichnis!F159&lt;=27),"D",IF(Flächenverzeichnis!F159&gt;=28,"E","")))))))</f>
        <v/>
      </c>
      <c r="E154" s="55" t="str">
        <f>IF(B154="","",IF(Flächenverzeichnis!D159="","Angabe fehlt!",Flächenverzeichnis!D159))</f>
        <v/>
      </c>
      <c r="F154" s="29" t="str">
        <f>IF(B154="","",IF(D154="Analysewert fehlt!","Versorgungsstufe unbekannt!",IF(AND(Flächenverzeichnis!F159&gt;20,OR(D154="A",D154="B",D154="C")),10,IF(D154="A","30",IF(D154="B","20",IF(D154="C","10","0"))))))</f>
        <v/>
      </c>
      <c r="G154" s="29" t="str">
        <f t="shared" si="13"/>
        <v/>
      </c>
      <c r="H154" s="131" t="str">
        <f>IF(B154="","",IF(Flächenverzeichnis!F159="",30,IF('P-Bedarfsermittlung'!D154="A",30,IF('P-Bedarfsermittlung'!D154="B",20,10))))</f>
        <v/>
      </c>
      <c r="I154" s="31"/>
      <c r="J154" s="31"/>
      <c r="K154" s="27" t="str">
        <f>IF(J154="","",IF(INDEX(Düngemittel!$G:$G,MATCH(J154,Düngemittel!$B:$B,0))="","keine Angabe verfügbar!",INDEX(Düngemittel!$G:$G,MATCH(J154,Düngemittel!$B:$B,0))))</f>
        <v/>
      </c>
      <c r="L154" s="35" t="str">
        <f t="shared" si="12"/>
        <v/>
      </c>
      <c r="M154" s="25" t="str">
        <f t="shared" si="14"/>
        <v/>
      </c>
      <c r="N154" s="27" t="str">
        <f>IF(J154="","",INDEX(Düngemittel!$D:$D,MATCH(J154,Düngemittel!$B:$B,0)))</f>
        <v/>
      </c>
      <c r="O154" s="27" t="str">
        <f>IF(J154="","",INDEX(Düngemittel!$E:$E,MATCH(J154,Düngemittel!$B:$B,0)))</f>
        <v/>
      </c>
      <c r="P154" s="27" t="str">
        <f>IF(J154="","",INDEX(Düngemittel!$F:$F,MATCH(J154,Düngemittel!$B:$B,0)))</f>
        <v/>
      </c>
      <c r="Q154" s="143" t="str">
        <f t="shared" si="10"/>
        <v/>
      </c>
      <c r="R154" s="144" t="str">
        <f t="shared" si="15"/>
        <v/>
      </c>
    </row>
    <row r="155" spans="1:18" ht="15.75" x14ac:dyDescent="0.25">
      <c r="A155" s="95">
        <v>149</v>
      </c>
      <c r="B155" s="24" t="str">
        <f>IF(Flächenverzeichnis!A160="","",Flächenverzeichnis!A160)</f>
        <v/>
      </c>
      <c r="C155" s="25" t="str">
        <f>IF(Flächenverzeichnis!B160="","",Flächenverzeichnis!B160)</f>
        <v/>
      </c>
      <c r="D155" s="24" t="str">
        <f>IF(B155="","",IF(Flächenverzeichnis!F160="","Analysewert fehlt!",IF(AND(Flächenverzeichnis!F160&gt;=0,Flächenverzeichnis!F160&lt;=4),"A",IF(AND(Flächenverzeichnis!F160&gt;=5,Flächenverzeichnis!F160&lt;=7),"B",IF(AND(Flächenverzeichnis!F160&gt;=8,Flächenverzeichnis!F160&lt;=18),"C",IF(AND(Flächenverzeichnis!F160&gt;=19,Flächenverzeichnis!F160&lt;=27),"D",IF(Flächenverzeichnis!F160&gt;=28,"E","")))))))</f>
        <v/>
      </c>
      <c r="E155" s="55" t="str">
        <f>IF(B155="","",IF(Flächenverzeichnis!D160="","Angabe fehlt!",Flächenverzeichnis!D160))</f>
        <v/>
      </c>
      <c r="F155" s="29" t="str">
        <f>IF(B155="","",IF(D155="Analysewert fehlt!","Versorgungsstufe unbekannt!",IF(AND(Flächenverzeichnis!F160&gt;20,OR(D155="A",D155="B",D155="C")),10,IF(D155="A","30",IF(D155="B","20",IF(D155="C","10","0"))))))</f>
        <v/>
      </c>
      <c r="G155" s="29" t="str">
        <f t="shared" si="13"/>
        <v/>
      </c>
      <c r="H155" s="131" t="str">
        <f>IF(B155="","",IF(Flächenverzeichnis!F160="",30,IF('P-Bedarfsermittlung'!D155="A",30,IF('P-Bedarfsermittlung'!D155="B",20,10))))</f>
        <v/>
      </c>
      <c r="I155" s="31"/>
      <c r="J155" s="31"/>
      <c r="K155" s="27" t="str">
        <f>IF(J155="","",IF(INDEX(Düngemittel!$G:$G,MATCH(J155,Düngemittel!$B:$B,0))="","keine Angabe verfügbar!",INDEX(Düngemittel!$G:$G,MATCH(J155,Düngemittel!$B:$B,0))))</f>
        <v/>
      </c>
      <c r="L155" s="35" t="str">
        <f t="shared" si="12"/>
        <v/>
      </c>
      <c r="M155" s="25" t="str">
        <f t="shared" si="14"/>
        <v/>
      </c>
      <c r="N155" s="27" t="str">
        <f>IF(J155="","",INDEX(Düngemittel!$D:$D,MATCH(J155,Düngemittel!$B:$B,0)))</f>
        <v/>
      </c>
      <c r="O155" s="27" t="str">
        <f>IF(J155="","",INDEX(Düngemittel!$E:$E,MATCH(J155,Düngemittel!$B:$B,0)))</f>
        <v/>
      </c>
      <c r="P155" s="27" t="str">
        <f>IF(J155="","",INDEX(Düngemittel!$F:$F,MATCH(J155,Düngemittel!$B:$B,0)))</f>
        <v/>
      </c>
      <c r="Q155" s="143" t="str">
        <f t="shared" si="10"/>
        <v/>
      </c>
      <c r="R155" s="144" t="str">
        <f t="shared" si="15"/>
        <v/>
      </c>
    </row>
    <row r="156" spans="1:18" ht="15.75" x14ac:dyDescent="0.25">
      <c r="A156" s="95">
        <v>150</v>
      </c>
      <c r="B156" s="24" t="str">
        <f>IF(Flächenverzeichnis!A161="","",Flächenverzeichnis!A161)</f>
        <v/>
      </c>
      <c r="C156" s="25" t="str">
        <f>IF(Flächenverzeichnis!B161="","",Flächenverzeichnis!B161)</f>
        <v/>
      </c>
      <c r="D156" s="24" t="str">
        <f>IF(B156="","",IF(Flächenverzeichnis!F161="","Analysewert fehlt!",IF(AND(Flächenverzeichnis!F161&gt;=0,Flächenverzeichnis!F161&lt;=4),"A",IF(AND(Flächenverzeichnis!F161&gt;=5,Flächenverzeichnis!F161&lt;=7),"B",IF(AND(Flächenverzeichnis!F161&gt;=8,Flächenverzeichnis!F161&lt;=18),"C",IF(AND(Flächenverzeichnis!F161&gt;=19,Flächenverzeichnis!F161&lt;=27),"D",IF(Flächenverzeichnis!F161&gt;=28,"E","")))))))</f>
        <v/>
      </c>
      <c r="E156" s="55" t="str">
        <f>IF(B156="","",IF(Flächenverzeichnis!D161="","Angabe fehlt!",Flächenverzeichnis!D161))</f>
        <v/>
      </c>
      <c r="F156" s="29" t="str">
        <f>IF(B156="","",IF(D156="Analysewert fehlt!","Versorgungsstufe unbekannt!",IF(AND(Flächenverzeichnis!F161&gt;20,OR(D156="A",D156="B",D156="C")),10,IF(D156="A","30",IF(D156="B","20",IF(D156="C","10","0"))))))</f>
        <v/>
      </c>
      <c r="G156" s="29" t="str">
        <f t="shared" si="13"/>
        <v/>
      </c>
      <c r="H156" s="131" t="str">
        <f>IF(B156="","",IF(Flächenverzeichnis!F161="",30,IF('P-Bedarfsermittlung'!D156="A",30,IF('P-Bedarfsermittlung'!D156="B",20,10))))</f>
        <v/>
      </c>
      <c r="I156" s="31"/>
      <c r="J156" s="31"/>
      <c r="K156" s="27" t="str">
        <f>IF(J156="","",IF(INDEX(Düngemittel!$G:$G,MATCH(J156,Düngemittel!$B:$B,0))="","keine Angabe verfügbar!",INDEX(Düngemittel!$G:$G,MATCH(J156,Düngemittel!$B:$B,0))))</f>
        <v/>
      </c>
      <c r="L156" s="35" t="str">
        <f t="shared" si="12"/>
        <v/>
      </c>
      <c r="M156" s="25" t="str">
        <f t="shared" si="14"/>
        <v/>
      </c>
      <c r="N156" s="27" t="str">
        <f>IF(J156="","",INDEX(Düngemittel!$D:$D,MATCH(J156,Düngemittel!$B:$B,0)))</f>
        <v/>
      </c>
      <c r="O156" s="27" t="str">
        <f>IF(J156="","",INDEX(Düngemittel!$E:$E,MATCH(J156,Düngemittel!$B:$B,0)))</f>
        <v/>
      </c>
      <c r="P156" s="27" t="str">
        <f>IF(J156="","",INDEX(Düngemittel!$F:$F,MATCH(J156,Düngemittel!$B:$B,0)))</f>
        <v/>
      </c>
      <c r="Q156" s="143" t="str">
        <f t="shared" si="10"/>
        <v/>
      </c>
      <c r="R156" s="144" t="str">
        <f t="shared" si="15"/>
        <v/>
      </c>
    </row>
    <row r="157" spans="1:18" ht="15.75" x14ac:dyDescent="0.25">
      <c r="A157" s="95">
        <v>151</v>
      </c>
      <c r="B157" s="24" t="str">
        <f>IF(Flächenverzeichnis!A162="","",Flächenverzeichnis!A162)</f>
        <v/>
      </c>
      <c r="C157" s="25" t="str">
        <f>IF(Flächenverzeichnis!B162="","",Flächenverzeichnis!B162)</f>
        <v/>
      </c>
      <c r="D157" s="24" t="str">
        <f>IF(B157="","",IF(Flächenverzeichnis!F162="","Analysewert fehlt!",IF(AND(Flächenverzeichnis!F162&gt;=0,Flächenverzeichnis!F162&lt;=4),"A",IF(AND(Flächenverzeichnis!F162&gt;=5,Flächenverzeichnis!F162&lt;=7),"B",IF(AND(Flächenverzeichnis!F162&gt;=8,Flächenverzeichnis!F162&lt;=18),"C",IF(AND(Flächenverzeichnis!F162&gt;=19,Flächenverzeichnis!F162&lt;=27),"D",IF(Flächenverzeichnis!F162&gt;=28,"E","")))))))</f>
        <v/>
      </c>
      <c r="E157" s="55" t="str">
        <f>IF(B157="","",IF(Flächenverzeichnis!D162="","Angabe fehlt!",Flächenverzeichnis!D162))</f>
        <v/>
      </c>
      <c r="F157" s="29" t="str">
        <f>IF(B157="","",IF(D157="Analysewert fehlt!","Versorgungsstufe unbekannt!",IF(AND(Flächenverzeichnis!F162&gt;20,OR(D157="A",D157="B",D157="C")),10,IF(D157="A","30",IF(D157="B","20",IF(D157="C","10","0"))))))</f>
        <v/>
      </c>
      <c r="G157" s="29" t="str">
        <f t="shared" si="13"/>
        <v/>
      </c>
      <c r="H157" s="131" t="str">
        <f>IF(B157="","",IF(Flächenverzeichnis!F162="",30,IF('P-Bedarfsermittlung'!D157="A",30,IF('P-Bedarfsermittlung'!D157="B",20,10))))</f>
        <v/>
      </c>
      <c r="I157" s="31"/>
      <c r="J157" s="31"/>
      <c r="K157" s="27" t="str">
        <f>IF(J157="","",IF(INDEX(Düngemittel!$G:$G,MATCH(J157,Düngemittel!$B:$B,0))="","keine Angabe verfügbar!",INDEX(Düngemittel!$G:$G,MATCH(J157,Düngemittel!$B:$B,0))))</f>
        <v/>
      </c>
      <c r="L157" s="35" t="str">
        <f t="shared" si="12"/>
        <v/>
      </c>
      <c r="M157" s="25" t="str">
        <f t="shared" si="14"/>
        <v/>
      </c>
      <c r="N157" s="27" t="str">
        <f>IF(J157="","",INDEX(Düngemittel!$D:$D,MATCH(J157,Düngemittel!$B:$B,0)))</f>
        <v/>
      </c>
      <c r="O157" s="27" t="str">
        <f>IF(J157="","",INDEX(Düngemittel!$E:$E,MATCH(J157,Düngemittel!$B:$B,0)))</f>
        <v/>
      </c>
      <c r="P157" s="27" t="str">
        <f>IF(J157="","",INDEX(Düngemittel!$F:$F,MATCH(J157,Düngemittel!$B:$B,0)))</f>
        <v/>
      </c>
      <c r="Q157" s="143" t="str">
        <f t="shared" si="10"/>
        <v/>
      </c>
      <c r="R157" s="144" t="str">
        <f t="shared" si="15"/>
        <v/>
      </c>
    </row>
    <row r="158" spans="1:18" ht="15.75" x14ac:dyDescent="0.25">
      <c r="A158" s="95">
        <v>152</v>
      </c>
      <c r="B158" s="24" t="str">
        <f>IF(Flächenverzeichnis!A163="","",Flächenverzeichnis!A163)</f>
        <v/>
      </c>
      <c r="C158" s="25" t="str">
        <f>IF(Flächenverzeichnis!B163="","",Flächenverzeichnis!B163)</f>
        <v/>
      </c>
      <c r="D158" s="24" t="str">
        <f>IF(B158="","",IF(Flächenverzeichnis!F163="","Analysewert fehlt!",IF(AND(Flächenverzeichnis!F163&gt;=0,Flächenverzeichnis!F163&lt;=4),"A",IF(AND(Flächenverzeichnis!F163&gt;=5,Flächenverzeichnis!F163&lt;=7),"B",IF(AND(Flächenverzeichnis!F163&gt;=8,Flächenverzeichnis!F163&lt;=18),"C",IF(AND(Flächenverzeichnis!F163&gt;=19,Flächenverzeichnis!F163&lt;=27),"D",IF(Flächenverzeichnis!F163&gt;=28,"E","")))))))</f>
        <v/>
      </c>
      <c r="E158" s="55" t="str">
        <f>IF(B158="","",IF(Flächenverzeichnis!D163="","Angabe fehlt!",Flächenverzeichnis!D163))</f>
        <v/>
      </c>
      <c r="F158" s="29" t="str">
        <f>IF(B158="","",IF(D158="Analysewert fehlt!","Versorgungsstufe unbekannt!",IF(AND(Flächenverzeichnis!F163&gt;20,OR(D158="A",D158="B",D158="C")),10,IF(D158="A","30",IF(D158="B","20",IF(D158="C","10","0"))))))</f>
        <v/>
      </c>
      <c r="G158" s="29" t="str">
        <f t="shared" si="13"/>
        <v/>
      </c>
      <c r="H158" s="131" t="str">
        <f>IF(B158="","",IF(Flächenverzeichnis!F163="",30,IF('P-Bedarfsermittlung'!D158="A",30,IF('P-Bedarfsermittlung'!D158="B",20,10))))</f>
        <v/>
      </c>
      <c r="I158" s="31"/>
      <c r="J158" s="31"/>
      <c r="K158" s="27" t="str">
        <f>IF(J158="","",IF(INDEX(Düngemittel!$G:$G,MATCH(J158,Düngemittel!$B:$B,0))="","keine Angabe verfügbar!",INDEX(Düngemittel!$G:$G,MATCH(J158,Düngemittel!$B:$B,0))))</f>
        <v/>
      </c>
      <c r="L158" s="35" t="str">
        <f t="shared" si="12"/>
        <v/>
      </c>
      <c r="M158" s="25" t="str">
        <f t="shared" si="14"/>
        <v/>
      </c>
      <c r="N158" s="27" t="str">
        <f>IF(J158="","",INDEX(Düngemittel!$D:$D,MATCH(J158,Düngemittel!$B:$B,0)))</f>
        <v/>
      </c>
      <c r="O158" s="27" t="str">
        <f>IF(J158="","",INDEX(Düngemittel!$E:$E,MATCH(J158,Düngemittel!$B:$B,0)))</f>
        <v/>
      </c>
      <c r="P158" s="27" t="str">
        <f>IF(J158="","",INDEX(Düngemittel!$F:$F,MATCH(J158,Düngemittel!$B:$B,0)))</f>
        <v/>
      </c>
      <c r="Q158" s="143" t="str">
        <f t="shared" si="10"/>
        <v/>
      </c>
      <c r="R158" s="144" t="str">
        <f t="shared" si="15"/>
        <v/>
      </c>
    </row>
    <row r="159" spans="1:18" ht="15.75" x14ac:dyDescent="0.25">
      <c r="A159" s="95">
        <v>153</v>
      </c>
      <c r="B159" s="24" t="str">
        <f>IF(Flächenverzeichnis!A164="","",Flächenverzeichnis!A164)</f>
        <v/>
      </c>
      <c r="C159" s="25" t="str">
        <f>IF(Flächenverzeichnis!B164="","",Flächenverzeichnis!B164)</f>
        <v/>
      </c>
      <c r="D159" s="24" t="str">
        <f>IF(B159="","",IF(Flächenverzeichnis!F164="","Analysewert fehlt!",IF(AND(Flächenverzeichnis!F164&gt;=0,Flächenverzeichnis!F164&lt;=4),"A",IF(AND(Flächenverzeichnis!F164&gt;=5,Flächenverzeichnis!F164&lt;=7),"B",IF(AND(Flächenverzeichnis!F164&gt;=8,Flächenverzeichnis!F164&lt;=18),"C",IF(AND(Flächenverzeichnis!F164&gt;=19,Flächenverzeichnis!F164&lt;=27),"D",IF(Flächenverzeichnis!F164&gt;=28,"E","")))))))</f>
        <v/>
      </c>
      <c r="E159" s="55" t="str">
        <f>IF(B159="","",IF(Flächenverzeichnis!D164="","Angabe fehlt!",Flächenverzeichnis!D164))</f>
        <v/>
      </c>
      <c r="F159" s="29" t="str">
        <f>IF(B159="","",IF(D159="Analysewert fehlt!","Versorgungsstufe unbekannt!",IF(AND(Flächenverzeichnis!F164&gt;20,OR(D159="A",D159="B",D159="C")),10,IF(D159="A","30",IF(D159="B","20",IF(D159="C","10","0"))))))</f>
        <v/>
      </c>
      <c r="G159" s="29" t="str">
        <f t="shared" si="13"/>
        <v/>
      </c>
      <c r="H159" s="131" t="str">
        <f>IF(B159="","",IF(Flächenverzeichnis!F164="",30,IF('P-Bedarfsermittlung'!D159="A",30,IF('P-Bedarfsermittlung'!D159="B",20,10))))</f>
        <v/>
      </c>
      <c r="I159" s="31"/>
      <c r="J159" s="31"/>
      <c r="K159" s="27" t="str">
        <f>IF(J159="","",IF(INDEX(Düngemittel!$G:$G,MATCH(J159,Düngemittel!$B:$B,0))="","keine Angabe verfügbar!",INDEX(Düngemittel!$G:$G,MATCH(J159,Düngemittel!$B:$B,0))))</f>
        <v/>
      </c>
      <c r="L159" s="35" t="str">
        <f t="shared" si="12"/>
        <v/>
      </c>
      <c r="M159" s="25" t="str">
        <f t="shared" si="14"/>
        <v/>
      </c>
      <c r="N159" s="27" t="str">
        <f>IF(J159="","",INDEX(Düngemittel!$D:$D,MATCH(J159,Düngemittel!$B:$B,0)))</f>
        <v/>
      </c>
      <c r="O159" s="27" t="str">
        <f>IF(J159="","",INDEX(Düngemittel!$E:$E,MATCH(J159,Düngemittel!$B:$B,0)))</f>
        <v/>
      </c>
      <c r="P159" s="27" t="str">
        <f>IF(J159="","",INDEX(Düngemittel!$F:$F,MATCH(J159,Düngemittel!$B:$B,0)))</f>
        <v/>
      </c>
      <c r="Q159" s="143" t="str">
        <f t="shared" si="10"/>
        <v/>
      </c>
      <c r="R159" s="144" t="str">
        <f t="shared" si="15"/>
        <v/>
      </c>
    </row>
    <row r="160" spans="1:18" ht="15.75" x14ac:dyDescent="0.25">
      <c r="A160" s="95">
        <v>154</v>
      </c>
      <c r="B160" s="24" t="str">
        <f>IF(Flächenverzeichnis!A165="","",Flächenverzeichnis!A165)</f>
        <v/>
      </c>
      <c r="C160" s="25" t="str">
        <f>IF(Flächenverzeichnis!B165="","",Flächenverzeichnis!B165)</f>
        <v/>
      </c>
      <c r="D160" s="24" t="str">
        <f>IF(B160="","",IF(Flächenverzeichnis!F165="","Analysewert fehlt!",IF(AND(Flächenverzeichnis!F165&gt;=0,Flächenverzeichnis!F165&lt;=4),"A",IF(AND(Flächenverzeichnis!F165&gt;=5,Flächenverzeichnis!F165&lt;=7),"B",IF(AND(Flächenverzeichnis!F165&gt;=8,Flächenverzeichnis!F165&lt;=18),"C",IF(AND(Flächenverzeichnis!F165&gt;=19,Flächenverzeichnis!F165&lt;=27),"D",IF(Flächenverzeichnis!F165&gt;=28,"E","")))))))</f>
        <v/>
      </c>
      <c r="E160" s="55" t="str">
        <f>IF(B160="","",IF(Flächenverzeichnis!D165="","Angabe fehlt!",Flächenverzeichnis!D165))</f>
        <v/>
      </c>
      <c r="F160" s="29" t="str">
        <f>IF(B160="","",IF(D160="Analysewert fehlt!","Versorgungsstufe unbekannt!",IF(AND(Flächenverzeichnis!F165&gt;20,OR(D160="A",D160="B",D160="C")),10,IF(D160="A","30",IF(D160="B","20",IF(D160="C","10","0"))))))</f>
        <v/>
      </c>
      <c r="G160" s="29" t="str">
        <f t="shared" si="13"/>
        <v/>
      </c>
      <c r="H160" s="131" t="str">
        <f>IF(B160="","",IF(Flächenverzeichnis!F165="",30,IF('P-Bedarfsermittlung'!D160="A",30,IF('P-Bedarfsermittlung'!D160="B",20,10))))</f>
        <v/>
      </c>
      <c r="I160" s="31"/>
      <c r="J160" s="31"/>
      <c r="K160" s="27" t="str">
        <f>IF(J160="","",IF(INDEX(Düngemittel!$G:$G,MATCH(J160,Düngemittel!$B:$B,0))="","keine Angabe verfügbar!",INDEX(Düngemittel!$G:$G,MATCH(J160,Düngemittel!$B:$B,0))))</f>
        <v/>
      </c>
      <c r="L160" s="35" t="str">
        <f t="shared" si="12"/>
        <v/>
      </c>
      <c r="M160" s="25" t="str">
        <f t="shared" si="14"/>
        <v/>
      </c>
      <c r="N160" s="27" t="str">
        <f>IF(J160="","",INDEX(Düngemittel!$D:$D,MATCH(J160,Düngemittel!$B:$B,0)))</f>
        <v/>
      </c>
      <c r="O160" s="27" t="str">
        <f>IF(J160="","",INDEX(Düngemittel!$E:$E,MATCH(J160,Düngemittel!$B:$B,0)))</f>
        <v/>
      </c>
      <c r="P160" s="27" t="str">
        <f>IF(J160="","",INDEX(Düngemittel!$F:$F,MATCH(J160,Düngemittel!$B:$B,0)))</f>
        <v/>
      </c>
      <c r="Q160" s="143" t="str">
        <f t="shared" si="10"/>
        <v/>
      </c>
      <c r="R160" s="144" t="str">
        <f t="shared" si="15"/>
        <v/>
      </c>
    </row>
    <row r="161" spans="1:18" ht="15.75" x14ac:dyDescent="0.25">
      <c r="A161" s="95">
        <v>155</v>
      </c>
      <c r="B161" s="24" t="str">
        <f>IF(Flächenverzeichnis!A166="","",Flächenverzeichnis!A166)</f>
        <v/>
      </c>
      <c r="C161" s="25" t="str">
        <f>IF(Flächenverzeichnis!B166="","",Flächenverzeichnis!B166)</f>
        <v/>
      </c>
      <c r="D161" s="24" t="str">
        <f>IF(B161="","",IF(Flächenverzeichnis!F166="","Analysewert fehlt!",IF(AND(Flächenverzeichnis!F166&gt;=0,Flächenverzeichnis!F166&lt;=4),"A",IF(AND(Flächenverzeichnis!F166&gt;=5,Flächenverzeichnis!F166&lt;=7),"B",IF(AND(Flächenverzeichnis!F166&gt;=8,Flächenverzeichnis!F166&lt;=18),"C",IF(AND(Flächenverzeichnis!F166&gt;=19,Flächenverzeichnis!F166&lt;=27),"D",IF(Flächenverzeichnis!F166&gt;=28,"E","")))))))</f>
        <v/>
      </c>
      <c r="E161" s="55" t="str">
        <f>IF(B161="","",IF(Flächenverzeichnis!D166="","Angabe fehlt!",Flächenverzeichnis!D166))</f>
        <v/>
      </c>
      <c r="F161" s="29" t="str">
        <f>IF(B161="","",IF(D161="Analysewert fehlt!","Versorgungsstufe unbekannt!",IF(AND(Flächenverzeichnis!F166&gt;20,OR(D161="A",D161="B",D161="C")),10,IF(D161="A","30",IF(D161="B","20",IF(D161="C","10","0"))))))</f>
        <v/>
      </c>
      <c r="G161" s="29" t="str">
        <f t="shared" si="13"/>
        <v/>
      </c>
      <c r="H161" s="131" t="str">
        <f>IF(B161="","",IF(Flächenverzeichnis!F166="",30,IF('P-Bedarfsermittlung'!D161="A",30,IF('P-Bedarfsermittlung'!D161="B",20,10))))</f>
        <v/>
      </c>
      <c r="I161" s="31"/>
      <c r="J161" s="31"/>
      <c r="K161" s="27" t="str">
        <f>IF(J161="","",IF(INDEX(Düngemittel!$G:$G,MATCH(J161,Düngemittel!$B:$B,0))="","keine Angabe verfügbar!",INDEX(Düngemittel!$G:$G,MATCH(J161,Düngemittel!$B:$B,0))))</f>
        <v/>
      </c>
      <c r="L161" s="35" t="str">
        <f t="shared" si="12"/>
        <v/>
      </c>
      <c r="M161" s="25" t="str">
        <f t="shared" si="14"/>
        <v/>
      </c>
      <c r="N161" s="27" t="str">
        <f>IF(J161="","",INDEX(Düngemittel!$D:$D,MATCH(J161,Düngemittel!$B:$B,0)))</f>
        <v/>
      </c>
      <c r="O161" s="27" t="str">
        <f>IF(J161="","",INDEX(Düngemittel!$E:$E,MATCH(J161,Düngemittel!$B:$B,0)))</f>
        <v/>
      </c>
      <c r="P161" s="27" t="str">
        <f>IF(J161="","",INDEX(Düngemittel!$F:$F,MATCH(J161,Düngemittel!$B:$B,0)))</f>
        <v/>
      </c>
      <c r="Q161" s="143" t="str">
        <f t="shared" si="10"/>
        <v/>
      </c>
      <c r="R161" s="144" t="str">
        <f t="shared" si="15"/>
        <v/>
      </c>
    </row>
    <row r="162" spans="1:18" ht="15.75" x14ac:dyDescent="0.25">
      <c r="A162" s="95">
        <v>156</v>
      </c>
      <c r="B162" s="24" t="str">
        <f>IF(Flächenverzeichnis!A167="","",Flächenverzeichnis!A167)</f>
        <v/>
      </c>
      <c r="C162" s="25" t="str">
        <f>IF(Flächenverzeichnis!B167="","",Flächenverzeichnis!B167)</f>
        <v/>
      </c>
      <c r="D162" s="24" t="str">
        <f>IF(B162="","",IF(Flächenverzeichnis!F167="","Analysewert fehlt!",IF(AND(Flächenverzeichnis!F167&gt;=0,Flächenverzeichnis!F167&lt;=4),"A",IF(AND(Flächenverzeichnis!F167&gt;=5,Flächenverzeichnis!F167&lt;=7),"B",IF(AND(Flächenverzeichnis!F167&gt;=8,Flächenverzeichnis!F167&lt;=18),"C",IF(AND(Flächenverzeichnis!F167&gt;=19,Flächenverzeichnis!F167&lt;=27),"D",IF(Flächenverzeichnis!F167&gt;=28,"E","")))))))</f>
        <v/>
      </c>
      <c r="E162" s="55" t="str">
        <f>IF(B162="","",IF(Flächenverzeichnis!D167="","Angabe fehlt!",Flächenverzeichnis!D167))</f>
        <v/>
      </c>
      <c r="F162" s="29" t="str">
        <f>IF(B162="","",IF(D162="Analysewert fehlt!","Versorgungsstufe unbekannt!",IF(AND(Flächenverzeichnis!F167&gt;20,OR(D162="A",D162="B",D162="C")),10,IF(D162="A","30",IF(D162="B","20",IF(D162="C","10","0"))))))</f>
        <v/>
      </c>
      <c r="G162" s="29" t="str">
        <f t="shared" si="13"/>
        <v/>
      </c>
      <c r="H162" s="131" t="str">
        <f>IF(B162="","",IF(Flächenverzeichnis!F167="",30,IF('P-Bedarfsermittlung'!D162="A",30,IF('P-Bedarfsermittlung'!D162="B",20,10))))</f>
        <v/>
      </c>
      <c r="I162" s="31"/>
      <c r="J162" s="31"/>
      <c r="K162" s="27" t="str">
        <f>IF(J162="","",IF(INDEX(Düngemittel!$G:$G,MATCH(J162,Düngemittel!$B:$B,0))="","keine Angabe verfügbar!",INDEX(Düngemittel!$G:$G,MATCH(J162,Düngemittel!$B:$B,0))))</f>
        <v/>
      </c>
      <c r="L162" s="35" t="str">
        <f t="shared" si="12"/>
        <v/>
      </c>
      <c r="M162" s="25" t="str">
        <f t="shared" si="14"/>
        <v/>
      </c>
      <c r="N162" s="27" t="str">
        <f>IF(J162="","",INDEX(Düngemittel!$D:$D,MATCH(J162,Düngemittel!$B:$B,0)))</f>
        <v/>
      </c>
      <c r="O162" s="27" t="str">
        <f>IF(J162="","",INDEX(Düngemittel!$E:$E,MATCH(J162,Düngemittel!$B:$B,0)))</f>
        <v/>
      </c>
      <c r="P162" s="27" t="str">
        <f>IF(J162="","",INDEX(Düngemittel!$F:$F,MATCH(J162,Düngemittel!$B:$B,0)))</f>
        <v/>
      </c>
      <c r="Q162" s="143" t="str">
        <f t="shared" si="10"/>
        <v/>
      </c>
      <c r="R162" s="144" t="str">
        <f t="shared" si="15"/>
        <v/>
      </c>
    </row>
    <row r="163" spans="1:18" ht="15.75" x14ac:dyDescent="0.25">
      <c r="A163" s="95">
        <v>157</v>
      </c>
      <c r="B163" s="24" t="str">
        <f>IF(Flächenverzeichnis!A168="","",Flächenverzeichnis!A168)</f>
        <v/>
      </c>
      <c r="C163" s="25" t="str">
        <f>IF(Flächenverzeichnis!B168="","",Flächenverzeichnis!B168)</f>
        <v/>
      </c>
      <c r="D163" s="24" t="str">
        <f>IF(B163="","",IF(Flächenverzeichnis!F168="","Analysewert fehlt!",IF(AND(Flächenverzeichnis!F168&gt;=0,Flächenverzeichnis!F168&lt;=4),"A",IF(AND(Flächenverzeichnis!F168&gt;=5,Flächenverzeichnis!F168&lt;=7),"B",IF(AND(Flächenverzeichnis!F168&gt;=8,Flächenverzeichnis!F168&lt;=18),"C",IF(AND(Flächenverzeichnis!F168&gt;=19,Flächenverzeichnis!F168&lt;=27),"D",IF(Flächenverzeichnis!F168&gt;=28,"E","")))))))</f>
        <v/>
      </c>
      <c r="E163" s="55" t="str">
        <f>IF(B163="","",IF(Flächenverzeichnis!D168="","Angabe fehlt!",Flächenverzeichnis!D168))</f>
        <v/>
      </c>
      <c r="F163" s="29" t="str">
        <f>IF(B163="","",IF(D163="Analysewert fehlt!","Versorgungsstufe unbekannt!",IF(AND(Flächenverzeichnis!F168&gt;20,OR(D163="A",D163="B",D163="C")),10,IF(D163="A","30",IF(D163="B","20",IF(D163="C","10","0"))))))</f>
        <v/>
      </c>
      <c r="G163" s="29" t="str">
        <f t="shared" si="13"/>
        <v/>
      </c>
      <c r="H163" s="131" t="str">
        <f>IF(B163="","",IF(Flächenverzeichnis!F168="",30,IF('P-Bedarfsermittlung'!D163="A",30,IF('P-Bedarfsermittlung'!D163="B",20,10))))</f>
        <v/>
      </c>
      <c r="I163" s="31"/>
      <c r="J163" s="31"/>
      <c r="K163" s="27" t="str">
        <f>IF(J163="","",IF(INDEX(Düngemittel!$G:$G,MATCH(J163,Düngemittel!$B:$B,0))="","keine Angabe verfügbar!",INDEX(Düngemittel!$G:$G,MATCH(J163,Düngemittel!$B:$B,0))))</f>
        <v/>
      </c>
      <c r="L163" s="35" t="str">
        <f t="shared" si="12"/>
        <v/>
      </c>
      <c r="M163" s="25" t="str">
        <f t="shared" si="14"/>
        <v/>
      </c>
      <c r="N163" s="27" t="str">
        <f>IF(J163="","",INDEX(Düngemittel!$D:$D,MATCH(J163,Düngemittel!$B:$B,0)))</f>
        <v/>
      </c>
      <c r="O163" s="27" t="str">
        <f>IF(J163="","",INDEX(Düngemittel!$E:$E,MATCH(J163,Düngemittel!$B:$B,0)))</f>
        <v/>
      </c>
      <c r="P163" s="27" t="str">
        <f>IF(J163="","",INDEX(Düngemittel!$F:$F,MATCH(J163,Düngemittel!$B:$B,0)))</f>
        <v/>
      </c>
      <c r="Q163" s="143" t="str">
        <f t="shared" si="10"/>
        <v/>
      </c>
      <c r="R163" s="144" t="str">
        <f t="shared" si="15"/>
        <v/>
      </c>
    </row>
    <row r="164" spans="1:18" ht="15.75" x14ac:dyDescent="0.25">
      <c r="A164" s="95">
        <v>158</v>
      </c>
      <c r="B164" s="24" t="str">
        <f>IF(Flächenverzeichnis!A169="","",Flächenverzeichnis!A169)</f>
        <v/>
      </c>
      <c r="C164" s="25" t="str">
        <f>IF(Flächenverzeichnis!B169="","",Flächenverzeichnis!B169)</f>
        <v/>
      </c>
      <c r="D164" s="24" t="str">
        <f>IF(B164="","",IF(Flächenverzeichnis!F169="","Analysewert fehlt!",IF(AND(Flächenverzeichnis!F169&gt;=0,Flächenverzeichnis!F169&lt;=4),"A",IF(AND(Flächenverzeichnis!F169&gt;=5,Flächenverzeichnis!F169&lt;=7),"B",IF(AND(Flächenverzeichnis!F169&gt;=8,Flächenverzeichnis!F169&lt;=18),"C",IF(AND(Flächenverzeichnis!F169&gt;=19,Flächenverzeichnis!F169&lt;=27),"D",IF(Flächenverzeichnis!F169&gt;=28,"E","")))))))</f>
        <v/>
      </c>
      <c r="E164" s="55" t="str">
        <f>IF(B164="","",IF(Flächenverzeichnis!D169="","Angabe fehlt!",Flächenverzeichnis!D169))</f>
        <v/>
      </c>
      <c r="F164" s="29" t="str">
        <f>IF(B164="","",IF(D164="Analysewert fehlt!","Versorgungsstufe unbekannt!",IF(AND(Flächenverzeichnis!F169&gt;20,OR(D164="A",D164="B",D164="C")),10,IF(D164="A","30",IF(D164="B","20",IF(D164="C","10","0"))))))</f>
        <v/>
      </c>
      <c r="G164" s="29" t="str">
        <f t="shared" si="13"/>
        <v/>
      </c>
      <c r="H164" s="131" t="str">
        <f>IF(B164="","",IF(Flächenverzeichnis!F169="",30,IF('P-Bedarfsermittlung'!D164="A",30,IF('P-Bedarfsermittlung'!D164="B",20,10))))</f>
        <v/>
      </c>
      <c r="I164" s="31"/>
      <c r="J164" s="31"/>
      <c r="K164" s="27" t="str">
        <f>IF(J164="","",IF(INDEX(Düngemittel!$G:$G,MATCH(J164,Düngemittel!$B:$B,0))="","keine Angabe verfügbar!",INDEX(Düngemittel!$G:$G,MATCH(J164,Düngemittel!$B:$B,0))))</f>
        <v/>
      </c>
      <c r="L164" s="35" t="str">
        <f t="shared" si="12"/>
        <v/>
      </c>
      <c r="M164" s="25" t="str">
        <f t="shared" si="14"/>
        <v/>
      </c>
      <c r="N164" s="27" t="str">
        <f>IF(J164="","",INDEX(Düngemittel!$D:$D,MATCH(J164,Düngemittel!$B:$B,0)))</f>
        <v/>
      </c>
      <c r="O164" s="27" t="str">
        <f>IF(J164="","",INDEX(Düngemittel!$E:$E,MATCH(J164,Düngemittel!$B:$B,0)))</f>
        <v/>
      </c>
      <c r="P164" s="27" t="str">
        <f>IF(J164="","",INDEX(Düngemittel!$F:$F,MATCH(J164,Düngemittel!$B:$B,0)))</f>
        <v/>
      </c>
      <c r="Q164" s="143" t="str">
        <f t="shared" si="10"/>
        <v/>
      </c>
      <c r="R164" s="144" t="str">
        <f t="shared" si="15"/>
        <v/>
      </c>
    </row>
    <row r="165" spans="1:18" ht="15.75" x14ac:dyDescent="0.25">
      <c r="A165" s="95">
        <v>159</v>
      </c>
      <c r="B165" s="24" t="str">
        <f>IF(Flächenverzeichnis!A170="","",Flächenverzeichnis!A170)</f>
        <v/>
      </c>
      <c r="C165" s="25" t="str">
        <f>IF(Flächenverzeichnis!B170="","",Flächenverzeichnis!B170)</f>
        <v/>
      </c>
      <c r="D165" s="24" t="str">
        <f>IF(B165="","",IF(Flächenverzeichnis!F170="","Analysewert fehlt!",IF(AND(Flächenverzeichnis!F170&gt;=0,Flächenverzeichnis!F170&lt;=4),"A",IF(AND(Flächenverzeichnis!F170&gt;=5,Flächenverzeichnis!F170&lt;=7),"B",IF(AND(Flächenverzeichnis!F170&gt;=8,Flächenverzeichnis!F170&lt;=18),"C",IF(AND(Flächenverzeichnis!F170&gt;=19,Flächenverzeichnis!F170&lt;=27),"D",IF(Flächenverzeichnis!F170&gt;=28,"E","")))))))</f>
        <v/>
      </c>
      <c r="E165" s="55" t="str">
        <f>IF(B165="","",IF(Flächenverzeichnis!D170="","Angabe fehlt!",Flächenverzeichnis!D170))</f>
        <v/>
      </c>
      <c r="F165" s="29" t="str">
        <f>IF(B165="","",IF(D165="Analysewert fehlt!","Versorgungsstufe unbekannt!",IF(AND(Flächenverzeichnis!F170&gt;20,OR(D165="A",D165="B",D165="C")),10,IF(D165="A","30",IF(D165="B","20",IF(D165="C","10","0"))))))</f>
        <v/>
      </c>
      <c r="G165" s="29" t="str">
        <f t="shared" si="13"/>
        <v/>
      </c>
      <c r="H165" s="131" t="str">
        <f>IF(B165="","",IF(Flächenverzeichnis!F170="",30,IF('P-Bedarfsermittlung'!D165="A",30,IF('P-Bedarfsermittlung'!D165="B",20,10))))</f>
        <v/>
      </c>
      <c r="I165" s="31"/>
      <c r="J165" s="31"/>
      <c r="K165" s="27" t="str">
        <f>IF(J165="","",IF(INDEX(Düngemittel!$G:$G,MATCH(J165,Düngemittel!$B:$B,0))="","keine Angabe verfügbar!",INDEX(Düngemittel!$G:$G,MATCH(J165,Düngemittel!$B:$B,0))))</f>
        <v/>
      </c>
      <c r="L165" s="35" t="str">
        <f t="shared" si="12"/>
        <v/>
      </c>
      <c r="M165" s="25" t="str">
        <f t="shared" si="14"/>
        <v/>
      </c>
      <c r="N165" s="27" t="str">
        <f>IF(J165="","",INDEX(Düngemittel!$D:$D,MATCH(J165,Düngemittel!$B:$B,0)))</f>
        <v/>
      </c>
      <c r="O165" s="27" t="str">
        <f>IF(J165="","",INDEX(Düngemittel!$E:$E,MATCH(J165,Düngemittel!$B:$B,0)))</f>
        <v/>
      </c>
      <c r="P165" s="27" t="str">
        <f>IF(J165="","",INDEX(Düngemittel!$F:$F,MATCH(J165,Düngemittel!$B:$B,0)))</f>
        <v/>
      </c>
      <c r="Q165" s="143" t="str">
        <f t="shared" si="10"/>
        <v/>
      </c>
      <c r="R165" s="144" t="str">
        <f t="shared" si="15"/>
        <v/>
      </c>
    </row>
    <row r="166" spans="1:18" ht="15.75" x14ac:dyDescent="0.25">
      <c r="A166" s="95">
        <v>160</v>
      </c>
      <c r="B166" s="24" t="str">
        <f>IF(Flächenverzeichnis!A171="","",Flächenverzeichnis!A171)</f>
        <v/>
      </c>
      <c r="C166" s="25" t="str">
        <f>IF(Flächenverzeichnis!B171="","",Flächenverzeichnis!B171)</f>
        <v/>
      </c>
      <c r="D166" s="24" t="str">
        <f>IF(B166="","",IF(Flächenverzeichnis!F171="","Analysewert fehlt!",IF(AND(Flächenverzeichnis!F171&gt;=0,Flächenverzeichnis!F171&lt;=4),"A",IF(AND(Flächenverzeichnis!F171&gt;=5,Flächenverzeichnis!F171&lt;=7),"B",IF(AND(Flächenverzeichnis!F171&gt;=8,Flächenverzeichnis!F171&lt;=18),"C",IF(AND(Flächenverzeichnis!F171&gt;=19,Flächenverzeichnis!F171&lt;=27),"D",IF(Flächenverzeichnis!F171&gt;=28,"E","")))))))</f>
        <v/>
      </c>
      <c r="E166" s="55" t="str">
        <f>IF(B166="","",IF(Flächenverzeichnis!D171="","Angabe fehlt!",Flächenverzeichnis!D171))</f>
        <v/>
      </c>
      <c r="F166" s="29" t="str">
        <f>IF(B166="","",IF(D166="Analysewert fehlt!","Versorgungsstufe unbekannt!",IF(AND(Flächenverzeichnis!F171&gt;20,OR(D166="A",D166="B",D166="C")),10,IF(D166="A","30",IF(D166="B","20",IF(D166="C","10","0"))))))</f>
        <v/>
      </c>
      <c r="G166" s="29" t="str">
        <f t="shared" si="13"/>
        <v/>
      </c>
      <c r="H166" s="131" t="str">
        <f>IF(B166="","",IF(Flächenverzeichnis!F171="",30,IF('P-Bedarfsermittlung'!D166="A",30,IF('P-Bedarfsermittlung'!D166="B",20,10))))</f>
        <v/>
      </c>
      <c r="I166" s="31"/>
      <c r="J166" s="31"/>
      <c r="K166" s="27" t="str">
        <f>IF(J166="","",IF(INDEX(Düngemittel!$G:$G,MATCH(J166,Düngemittel!$B:$B,0))="","keine Angabe verfügbar!",INDEX(Düngemittel!$G:$G,MATCH(J166,Düngemittel!$B:$B,0))))</f>
        <v/>
      </c>
      <c r="L166" s="35" t="str">
        <f t="shared" si="12"/>
        <v/>
      </c>
      <c r="M166" s="25" t="str">
        <f t="shared" si="14"/>
        <v/>
      </c>
      <c r="N166" s="27" t="str">
        <f>IF(J166="","",INDEX(Düngemittel!$D:$D,MATCH(J166,Düngemittel!$B:$B,0)))</f>
        <v/>
      </c>
      <c r="O166" s="27" t="str">
        <f>IF(J166="","",INDEX(Düngemittel!$E:$E,MATCH(J166,Düngemittel!$B:$B,0)))</f>
        <v/>
      </c>
      <c r="P166" s="27" t="str">
        <f>IF(J166="","",INDEX(Düngemittel!$F:$F,MATCH(J166,Düngemittel!$B:$B,0)))</f>
        <v/>
      </c>
      <c r="Q166" s="143" t="str">
        <f t="shared" si="10"/>
        <v/>
      </c>
      <c r="R166" s="144" t="str">
        <f t="shared" si="15"/>
        <v/>
      </c>
    </row>
    <row r="167" spans="1:18" ht="15.75" x14ac:dyDescent="0.25">
      <c r="A167" s="95">
        <v>161</v>
      </c>
      <c r="B167" s="24" t="str">
        <f>IF(Flächenverzeichnis!A172="","",Flächenverzeichnis!A172)</f>
        <v/>
      </c>
      <c r="C167" s="25" t="str">
        <f>IF(Flächenverzeichnis!B172="","",Flächenverzeichnis!B172)</f>
        <v/>
      </c>
      <c r="D167" s="24" t="str">
        <f>IF(B167="","",IF(Flächenverzeichnis!F172="","Analysewert fehlt!",IF(AND(Flächenverzeichnis!F172&gt;=0,Flächenverzeichnis!F172&lt;=4),"A",IF(AND(Flächenverzeichnis!F172&gt;=5,Flächenverzeichnis!F172&lt;=7),"B",IF(AND(Flächenverzeichnis!F172&gt;=8,Flächenverzeichnis!F172&lt;=18),"C",IF(AND(Flächenverzeichnis!F172&gt;=19,Flächenverzeichnis!F172&lt;=27),"D",IF(Flächenverzeichnis!F172&gt;=28,"E","")))))))</f>
        <v/>
      </c>
      <c r="E167" s="55" t="str">
        <f>IF(B167="","",IF(Flächenverzeichnis!D172="","Angabe fehlt!",Flächenverzeichnis!D172))</f>
        <v/>
      </c>
      <c r="F167" s="29" t="str">
        <f>IF(B167="","",IF(D167="Analysewert fehlt!","Versorgungsstufe unbekannt!",IF(AND(Flächenverzeichnis!F172&gt;20,OR(D167="A",D167="B",D167="C")),10,IF(D167="A","30",IF(D167="B","20",IF(D167="C","10","0"))))))</f>
        <v/>
      </c>
      <c r="G167" s="29" t="str">
        <f t="shared" si="13"/>
        <v/>
      </c>
      <c r="H167" s="131" t="str">
        <f>IF(B167="","",IF(Flächenverzeichnis!F172="",30,IF('P-Bedarfsermittlung'!D167="A",30,IF('P-Bedarfsermittlung'!D167="B",20,10))))</f>
        <v/>
      </c>
      <c r="I167" s="31"/>
      <c r="J167" s="31"/>
      <c r="K167" s="27" t="str">
        <f>IF(J167="","",IF(INDEX(Düngemittel!$G:$G,MATCH(J167,Düngemittel!$B:$B,0))="","keine Angabe verfügbar!",INDEX(Düngemittel!$G:$G,MATCH(J167,Düngemittel!$B:$B,0))))</f>
        <v/>
      </c>
      <c r="L167" s="35" t="str">
        <f t="shared" si="12"/>
        <v/>
      </c>
      <c r="M167" s="25" t="str">
        <f t="shared" si="14"/>
        <v/>
      </c>
      <c r="N167" s="27" t="str">
        <f>IF(J167="","",INDEX(Düngemittel!$D:$D,MATCH(J167,Düngemittel!$B:$B,0)))</f>
        <v/>
      </c>
      <c r="O167" s="27" t="str">
        <f>IF(J167="","",INDEX(Düngemittel!$E:$E,MATCH(J167,Düngemittel!$B:$B,0)))</f>
        <v/>
      </c>
      <c r="P167" s="27" t="str">
        <f>IF(J167="","",INDEX(Düngemittel!$F:$F,MATCH(J167,Düngemittel!$B:$B,0)))</f>
        <v/>
      </c>
      <c r="Q167" s="143" t="str">
        <f t="shared" si="10"/>
        <v/>
      </c>
      <c r="R167" s="144" t="str">
        <f t="shared" si="15"/>
        <v/>
      </c>
    </row>
    <row r="168" spans="1:18" ht="15.75" x14ac:dyDescent="0.25">
      <c r="A168" s="95">
        <v>162</v>
      </c>
      <c r="B168" s="24" t="str">
        <f>IF(Flächenverzeichnis!A173="","",Flächenverzeichnis!A173)</f>
        <v/>
      </c>
      <c r="C168" s="25" t="str">
        <f>IF(Flächenverzeichnis!B173="","",Flächenverzeichnis!B173)</f>
        <v/>
      </c>
      <c r="D168" s="24" t="str">
        <f>IF(B168="","",IF(Flächenverzeichnis!F173="","Analysewert fehlt!",IF(AND(Flächenverzeichnis!F173&gt;=0,Flächenverzeichnis!F173&lt;=4),"A",IF(AND(Flächenverzeichnis!F173&gt;=5,Flächenverzeichnis!F173&lt;=7),"B",IF(AND(Flächenverzeichnis!F173&gt;=8,Flächenverzeichnis!F173&lt;=18),"C",IF(AND(Flächenverzeichnis!F173&gt;=19,Flächenverzeichnis!F173&lt;=27),"D",IF(Flächenverzeichnis!F173&gt;=28,"E","")))))))</f>
        <v/>
      </c>
      <c r="E168" s="55" t="str">
        <f>IF(B168="","",IF(Flächenverzeichnis!D173="","Angabe fehlt!",Flächenverzeichnis!D173))</f>
        <v/>
      </c>
      <c r="F168" s="29" t="str">
        <f>IF(B168="","",IF(D168="Analysewert fehlt!","Versorgungsstufe unbekannt!",IF(AND(Flächenverzeichnis!F173&gt;20,OR(D168="A",D168="B",D168="C")),10,IF(D168="A","30",IF(D168="B","20",IF(D168="C","10","0"))))))</f>
        <v/>
      </c>
      <c r="G168" s="29" t="str">
        <f t="shared" si="13"/>
        <v/>
      </c>
      <c r="H168" s="131" t="str">
        <f>IF(B168="","",IF(Flächenverzeichnis!F173="",30,IF('P-Bedarfsermittlung'!D168="A",30,IF('P-Bedarfsermittlung'!D168="B",20,10))))</f>
        <v/>
      </c>
      <c r="I168" s="31"/>
      <c r="J168" s="31"/>
      <c r="K168" s="27" t="str">
        <f>IF(J168="","",IF(INDEX(Düngemittel!$G:$G,MATCH(J168,Düngemittel!$B:$B,0))="","keine Angabe verfügbar!",INDEX(Düngemittel!$G:$G,MATCH(J168,Düngemittel!$B:$B,0))))</f>
        <v/>
      </c>
      <c r="L168" s="35" t="str">
        <f t="shared" si="12"/>
        <v/>
      </c>
      <c r="M168" s="25" t="str">
        <f t="shared" si="14"/>
        <v/>
      </c>
      <c r="N168" s="27" t="str">
        <f>IF(J168="","",INDEX(Düngemittel!$D:$D,MATCH(J168,Düngemittel!$B:$B,0)))</f>
        <v/>
      </c>
      <c r="O168" s="27" t="str">
        <f>IF(J168="","",INDEX(Düngemittel!$E:$E,MATCH(J168,Düngemittel!$B:$B,0)))</f>
        <v/>
      </c>
      <c r="P168" s="27" t="str">
        <f>IF(J168="","",INDEX(Düngemittel!$F:$F,MATCH(J168,Düngemittel!$B:$B,0)))</f>
        <v/>
      </c>
      <c r="Q168" s="143" t="str">
        <f t="shared" si="10"/>
        <v/>
      </c>
      <c r="R168" s="144" t="str">
        <f t="shared" si="15"/>
        <v/>
      </c>
    </row>
    <row r="169" spans="1:18" ht="15.75" x14ac:dyDescent="0.25">
      <c r="A169" s="95">
        <v>163</v>
      </c>
      <c r="B169" s="24" t="str">
        <f>IF(Flächenverzeichnis!A174="","",Flächenverzeichnis!A174)</f>
        <v/>
      </c>
      <c r="C169" s="25" t="str">
        <f>IF(Flächenverzeichnis!B174="","",Flächenverzeichnis!B174)</f>
        <v/>
      </c>
      <c r="D169" s="24" t="str">
        <f>IF(B169="","",IF(Flächenverzeichnis!F174="","Analysewert fehlt!",IF(AND(Flächenverzeichnis!F174&gt;=0,Flächenverzeichnis!F174&lt;=4),"A",IF(AND(Flächenverzeichnis!F174&gt;=5,Flächenverzeichnis!F174&lt;=7),"B",IF(AND(Flächenverzeichnis!F174&gt;=8,Flächenverzeichnis!F174&lt;=18),"C",IF(AND(Flächenverzeichnis!F174&gt;=19,Flächenverzeichnis!F174&lt;=27),"D",IF(Flächenverzeichnis!F174&gt;=28,"E","")))))))</f>
        <v/>
      </c>
      <c r="E169" s="55" t="str">
        <f>IF(B169="","",IF(Flächenverzeichnis!D174="","Angabe fehlt!",Flächenverzeichnis!D174))</f>
        <v/>
      </c>
      <c r="F169" s="29" t="str">
        <f>IF(B169="","",IF(D169="Analysewert fehlt!","Versorgungsstufe unbekannt!",IF(AND(Flächenverzeichnis!F174&gt;20,OR(D169="A",D169="B",D169="C")),10,IF(D169="A","30",IF(D169="B","20",IF(D169="C","10","0"))))))</f>
        <v/>
      </c>
      <c r="G169" s="29" t="str">
        <f t="shared" si="13"/>
        <v/>
      </c>
      <c r="H169" s="131" t="str">
        <f>IF(B169="","",IF(Flächenverzeichnis!F174="",30,IF('P-Bedarfsermittlung'!D169="A",30,IF('P-Bedarfsermittlung'!D169="B",20,10))))</f>
        <v/>
      </c>
      <c r="I169" s="31"/>
      <c r="J169" s="31"/>
      <c r="K169" s="27" t="str">
        <f>IF(J169="","",IF(INDEX(Düngemittel!$G:$G,MATCH(J169,Düngemittel!$B:$B,0))="","keine Angabe verfügbar!",INDEX(Düngemittel!$G:$G,MATCH(J169,Düngemittel!$B:$B,0))))</f>
        <v/>
      </c>
      <c r="L169" s="35" t="str">
        <f t="shared" si="12"/>
        <v/>
      </c>
      <c r="M169" s="25" t="str">
        <f t="shared" si="14"/>
        <v/>
      </c>
      <c r="N169" s="27" t="str">
        <f>IF(J169="","",INDEX(Düngemittel!$D:$D,MATCH(J169,Düngemittel!$B:$B,0)))</f>
        <v/>
      </c>
      <c r="O169" s="27" t="str">
        <f>IF(J169="","",INDEX(Düngemittel!$E:$E,MATCH(J169,Düngemittel!$B:$B,0)))</f>
        <v/>
      </c>
      <c r="P169" s="27" t="str">
        <f>IF(J169="","",INDEX(Düngemittel!$F:$F,MATCH(J169,Düngemittel!$B:$B,0)))</f>
        <v/>
      </c>
      <c r="Q169" s="143" t="str">
        <f t="shared" si="10"/>
        <v/>
      </c>
      <c r="R169" s="144" t="str">
        <f t="shared" si="15"/>
        <v/>
      </c>
    </row>
    <row r="170" spans="1:18" ht="15.75" x14ac:dyDescent="0.25">
      <c r="A170" s="95">
        <v>164</v>
      </c>
      <c r="B170" s="24" t="str">
        <f>IF(Flächenverzeichnis!A175="","",Flächenverzeichnis!A175)</f>
        <v/>
      </c>
      <c r="C170" s="25" t="str">
        <f>IF(Flächenverzeichnis!B175="","",Flächenverzeichnis!B175)</f>
        <v/>
      </c>
      <c r="D170" s="24" t="str">
        <f>IF(B170="","",IF(Flächenverzeichnis!F175="","Analysewert fehlt!",IF(AND(Flächenverzeichnis!F175&gt;=0,Flächenverzeichnis!F175&lt;=4),"A",IF(AND(Flächenverzeichnis!F175&gt;=5,Flächenverzeichnis!F175&lt;=7),"B",IF(AND(Flächenverzeichnis!F175&gt;=8,Flächenverzeichnis!F175&lt;=18),"C",IF(AND(Flächenverzeichnis!F175&gt;=19,Flächenverzeichnis!F175&lt;=27),"D",IF(Flächenverzeichnis!F175&gt;=28,"E","")))))))</f>
        <v/>
      </c>
      <c r="E170" s="55" t="str">
        <f>IF(B170="","",IF(Flächenverzeichnis!D175="","Angabe fehlt!",Flächenverzeichnis!D175))</f>
        <v/>
      </c>
      <c r="F170" s="29" t="str">
        <f>IF(B170="","",IF(D170="Analysewert fehlt!","Versorgungsstufe unbekannt!",IF(AND(Flächenverzeichnis!F175&gt;20,OR(D170="A",D170="B",D170="C")),10,IF(D170="A","30",IF(D170="B","20",IF(D170="C","10","0"))))))</f>
        <v/>
      </c>
      <c r="G170" s="29" t="str">
        <f t="shared" ref="G170:G202" si="16">IF(B170="","",IF(C170="","Schlaggröße angeben!",IF(OR(F170="Versorgungsstufe unbekannt!",F170="Angabe zu belastetem Gebiet fehlt!"),"Wert nicht ermittelbar!",F170*C170)))</f>
        <v/>
      </c>
      <c r="H170" s="131" t="str">
        <f>IF(B170="","",IF(Flächenverzeichnis!F175="",30,IF('P-Bedarfsermittlung'!D170="A",30,IF('P-Bedarfsermittlung'!D170="B",20,10))))</f>
        <v/>
      </c>
      <c r="I170" s="31"/>
      <c r="J170" s="31"/>
      <c r="K170" s="27" t="str">
        <f>IF(J170="","",IF(INDEX(Düngemittel!$G:$G,MATCH(J170,Düngemittel!$B:$B,0))="","keine Angabe verfügbar!",INDEX(Düngemittel!$G:$G,MATCH(J170,Düngemittel!$B:$B,0))))</f>
        <v/>
      </c>
      <c r="L170" s="35" t="str">
        <f t="shared" si="12"/>
        <v/>
      </c>
      <c r="M170" s="25" t="str">
        <f t="shared" ref="M170:M202" si="17">IF(OR(I170="",J170="",L170=""),"",K170*L170)</f>
        <v/>
      </c>
      <c r="N170" s="27" t="str">
        <f>IF(J170="","",INDEX(Düngemittel!$D:$D,MATCH(J170,Düngemittel!$B:$B,0)))</f>
        <v/>
      </c>
      <c r="O170" s="27" t="str">
        <f>IF(J170="","",INDEX(Düngemittel!$E:$E,MATCH(J170,Düngemittel!$B:$B,0)))</f>
        <v/>
      </c>
      <c r="P170" s="27" t="str">
        <f>IF(J170="","",INDEX(Düngemittel!$F:$F,MATCH(J170,Düngemittel!$B:$B,0)))</f>
        <v/>
      </c>
      <c r="Q170" s="143" t="str">
        <f t="shared" ref="Q170:Q202" si="18">IF(OR(I170="",J170="",L170=""),"",(L170*N170)/C170)</f>
        <v/>
      </c>
      <c r="R170" s="144" t="str">
        <f t="shared" ref="R170:R202" si="19">IF(OR(I170="",J170="",L170=""),"",L170*N170)</f>
        <v/>
      </c>
    </row>
    <row r="171" spans="1:18" ht="15.75" x14ac:dyDescent="0.25">
      <c r="A171" s="95">
        <v>165</v>
      </c>
      <c r="B171" s="24" t="str">
        <f>IF(Flächenverzeichnis!A176="","",Flächenverzeichnis!A176)</f>
        <v/>
      </c>
      <c r="C171" s="25" t="str">
        <f>IF(Flächenverzeichnis!B176="","",Flächenverzeichnis!B176)</f>
        <v/>
      </c>
      <c r="D171" s="24" t="str">
        <f>IF(B171="","",IF(Flächenverzeichnis!F176="","Analysewert fehlt!",IF(AND(Flächenverzeichnis!F176&gt;=0,Flächenverzeichnis!F176&lt;=4),"A",IF(AND(Flächenverzeichnis!F176&gt;=5,Flächenverzeichnis!F176&lt;=7),"B",IF(AND(Flächenverzeichnis!F176&gt;=8,Flächenverzeichnis!F176&lt;=18),"C",IF(AND(Flächenverzeichnis!F176&gt;=19,Flächenverzeichnis!F176&lt;=27),"D",IF(Flächenverzeichnis!F176&gt;=28,"E","")))))))</f>
        <v/>
      </c>
      <c r="E171" s="55" t="str">
        <f>IF(B171="","",IF(Flächenverzeichnis!D176="","Angabe fehlt!",Flächenverzeichnis!D176))</f>
        <v/>
      </c>
      <c r="F171" s="29" t="str">
        <f>IF(B171="","",IF(D171="Analysewert fehlt!","Versorgungsstufe unbekannt!",IF(AND(Flächenverzeichnis!F176&gt;20,OR(D171="A",D171="B",D171="C")),10,IF(D171="A","30",IF(D171="B","20",IF(D171="C","10","0"))))))</f>
        <v/>
      </c>
      <c r="G171" s="29" t="str">
        <f t="shared" si="16"/>
        <v/>
      </c>
      <c r="H171" s="131" t="str">
        <f>IF(B171="","",IF(Flächenverzeichnis!F176="",30,IF('P-Bedarfsermittlung'!D171="A",30,IF('P-Bedarfsermittlung'!D171="B",20,10))))</f>
        <v/>
      </c>
      <c r="I171" s="31"/>
      <c r="J171" s="31"/>
      <c r="K171" s="27" t="str">
        <f>IF(J171="","",IF(INDEX(Düngemittel!$G:$G,MATCH(J171,Düngemittel!$B:$B,0))="","keine Angabe verfügbar!",INDEX(Düngemittel!$G:$G,MATCH(J171,Düngemittel!$B:$B,0))))</f>
        <v/>
      </c>
      <c r="L171" s="35" t="str">
        <f t="shared" si="12"/>
        <v/>
      </c>
      <c r="M171" s="25" t="str">
        <f t="shared" si="17"/>
        <v/>
      </c>
      <c r="N171" s="27" t="str">
        <f>IF(J171="","",INDEX(Düngemittel!$D:$D,MATCH(J171,Düngemittel!$B:$B,0)))</f>
        <v/>
      </c>
      <c r="O171" s="27" t="str">
        <f>IF(J171="","",INDEX(Düngemittel!$E:$E,MATCH(J171,Düngemittel!$B:$B,0)))</f>
        <v/>
      </c>
      <c r="P171" s="27" t="str">
        <f>IF(J171="","",INDEX(Düngemittel!$F:$F,MATCH(J171,Düngemittel!$B:$B,0)))</f>
        <v/>
      </c>
      <c r="Q171" s="143" t="str">
        <f t="shared" si="18"/>
        <v/>
      </c>
      <c r="R171" s="144" t="str">
        <f t="shared" si="19"/>
        <v/>
      </c>
    </row>
    <row r="172" spans="1:18" ht="15.75" x14ac:dyDescent="0.25">
      <c r="A172" s="95">
        <v>166</v>
      </c>
      <c r="B172" s="24" t="str">
        <f>IF(Flächenverzeichnis!A177="","",Flächenverzeichnis!A177)</f>
        <v/>
      </c>
      <c r="C172" s="25" t="str">
        <f>IF(Flächenverzeichnis!B177="","",Flächenverzeichnis!B177)</f>
        <v/>
      </c>
      <c r="D172" s="24" t="str">
        <f>IF(B172="","",IF(Flächenverzeichnis!F177="","Analysewert fehlt!",IF(AND(Flächenverzeichnis!F177&gt;=0,Flächenverzeichnis!F177&lt;=4),"A",IF(AND(Flächenverzeichnis!F177&gt;=5,Flächenverzeichnis!F177&lt;=7),"B",IF(AND(Flächenverzeichnis!F177&gt;=8,Flächenverzeichnis!F177&lt;=18),"C",IF(AND(Flächenverzeichnis!F177&gt;=19,Flächenverzeichnis!F177&lt;=27),"D",IF(Flächenverzeichnis!F177&gt;=28,"E","")))))))</f>
        <v/>
      </c>
      <c r="E172" s="55" t="str">
        <f>IF(B172="","",IF(Flächenverzeichnis!D177="","Angabe fehlt!",Flächenverzeichnis!D177))</f>
        <v/>
      </c>
      <c r="F172" s="29" t="str">
        <f>IF(B172="","",IF(D172="Analysewert fehlt!","Versorgungsstufe unbekannt!",IF(AND(Flächenverzeichnis!F177&gt;20,OR(D172="A",D172="B",D172="C")),10,IF(D172="A","30",IF(D172="B","20",IF(D172="C","10","0"))))))</f>
        <v/>
      </c>
      <c r="G172" s="29" t="str">
        <f t="shared" si="16"/>
        <v/>
      </c>
      <c r="H172" s="131" t="str">
        <f>IF(B172="","",IF(Flächenverzeichnis!F177="",30,IF('P-Bedarfsermittlung'!D172="A",30,IF('P-Bedarfsermittlung'!D172="B",20,10))))</f>
        <v/>
      </c>
      <c r="I172" s="31"/>
      <c r="J172" s="31"/>
      <c r="K172" s="27" t="str">
        <f>IF(J172="","",IF(INDEX(Düngemittel!$G:$G,MATCH(J172,Düngemittel!$B:$B,0))="","keine Angabe verfügbar!",INDEX(Düngemittel!$G:$G,MATCH(J172,Düngemittel!$B:$B,0))))</f>
        <v/>
      </c>
      <c r="L172" s="35" t="str">
        <f t="shared" si="12"/>
        <v/>
      </c>
      <c r="M172" s="25" t="str">
        <f t="shared" si="17"/>
        <v/>
      </c>
      <c r="N172" s="27" t="str">
        <f>IF(J172="","",INDEX(Düngemittel!$D:$D,MATCH(J172,Düngemittel!$B:$B,0)))</f>
        <v/>
      </c>
      <c r="O172" s="27" t="str">
        <f>IF(J172="","",INDEX(Düngemittel!$E:$E,MATCH(J172,Düngemittel!$B:$B,0)))</f>
        <v/>
      </c>
      <c r="P172" s="27" t="str">
        <f>IF(J172="","",INDEX(Düngemittel!$F:$F,MATCH(J172,Düngemittel!$B:$B,0)))</f>
        <v/>
      </c>
      <c r="Q172" s="143" t="str">
        <f t="shared" si="18"/>
        <v/>
      </c>
      <c r="R172" s="144" t="str">
        <f t="shared" si="19"/>
        <v/>
      </c>
    </row>
    <row r="173" spans="1:18" ht="15.75" x14ac:dyDescent="0.25">
      <c r="A173" s="95">
        <v>167</v>
      </c>
      <c r="B173" s="24" t="str">
        <f>IF(Flächenverzeichnis!A178="","",Flächenverzeichnis!A178)</f>
        <v/>
      </c>
      <c r="C173" s="25" t="str">
        <f>IF(Flächenverzeichnis!B178="","",Flächenverzeichnis!B178)</f>
        <v/>
      </c>
      <c r="D173" s="24" t="str">
        <f>IF(B173="","",IF(Flächenverzeichnis!F178="","Analysewert fehlt!",IF(AND(Flächenverzeichnis!F178&gt;=0,Flächenverzeichnis!F178&lt;=4),"A",IF(AND(Flächenverzeichnis!F178&gt;=5,Flächenverzeichnis!F178&lt;=7),"B",IF(AND(Flächenverzeichnis!F178&gt;=8,Flächenverzeichnis!F178&lt;=18),"C",IF(AND(Flächenverzeichnis!F178&gt;=19,Flächenverzeichnis!F178&lt;=27),"D",IF(Flächenverzeichnis!F178&gt;=28,"E","")))))))</f>
        <v/>
      </c>
      <c r="E173" s="55" t="str">
        <f>IF(B173="","",IF(Flächenverzeichnis!D178="","Angabe fehlt!",Flächenverzeichnis!D178))</f>
        <v/>
      </c>
      <c r="F173" s="29" t="str">
        <f>IF(B173="","",IF(D173="Analysewert fehlt!","Versorgungsstufe unbekannt!",IF(AND(Flächenverzeichnis!F178&gt;20,OR(D173="A",D173="B",D173="C")),10,IF(D173="A","30",IF(D173="B","20",IF(D173="C","10","0"))))))</f>
        <v/>
      </c>
      <c r="G173" s="29" t="str">
        <f t="shared" si="16"/>
        <v/>
      </c>
      <c r="H173" s="131" t="str">
        <f>IF(B173="","",IF(Flächenverzeichnis!F178="",30,IF('P-Bedarfsermittlung'!D173="A",30,IF('P-Bedarfsermittlung'!D173="B",20,10))))</f>
        <v/>
      </c>
      <c r="I173" s="31"/>
      <c r="J173" s="31"/>
      <c r="K173" s="27" t="str">
        <f>IF(J173="","",IF(INDEX(Düngemittel!$G:$G,MATCH(J173,Düngemittel!$B:$B,0))="","keine Angabe verfügbar!",INDEX(Düngemittel!$G:$G,MATCH(J173,Düngemittel!$B:$B,0))))</f>
        <v/>
      </c>
      <c r="L173" s="35" t="str">
        <f t="shared" si="12"/>
        <v/>
      </c>
      <c r="M173" s="25" t="str">
        <f t="shared" si="17"/>
        <v/>
      </c>
      <c r="N173" s="27" t="str">
        <f>IF(J173="","",INDEX(Düngemittel!$D:$D,MATCH(J173,Düngemittel!$B:$B,0)))</f>
        <v/>
      </c>
      <c r="O173" s="27" t="str">
        <f>IF(J173="","",INDEX(Düngemittel!$E:$E,MATCH(J173,Düngemittel!$B:$B,0)))</f>
        <v/>
      </c>
      <c r="P173" s="27" t="str">
        <f>IF(J173="","",INDEX(Düngemittel!$F:$F,MATCH(J173,Düngemittel!$B:$B,0)))</f>
        <v/>
      </c>
      <c r="Q173" s="143" t="str">
        <f t="shared" si="18"/>
        <v/>
      </c>
      <c r="R173" s="144" t="str">
        <f t="shared" si="19"/>
        <v/>
      </c>
    </row>
    <row r="174" spans="1:18" ht="15.75" x14ac:dyDescent="0.25">
      <c r="A174" s="95">
        <v>168</v>
      </c>
      <c r="B174" s="24" t="str">
        <f>IF(Flächenverzeichnis!A179="","",Flächenverzeichnis!A179)</f>
        <v/>
      </c>
      <c r="C174" s="25" t="str">
        <f>IF(Flächenverzeichnis!B179="","",Flächenverzeichnis!B179)</f>
        <v/>
      </c>
      <c r="D174" s="24" t="str">
        <f>IF(B174="","",IF(Flächenverzeichnis!F179="","Analysewert fehlt!",IF(AND(Flächenverzeichnis!F179&gt;=0,Flächenverzeichnis!F179&lt;=4),"A",IF(AND(Flächenverzeichnis!F179&gt;=5,Flächenverzeichnis!F179&lt;=7),"B",IF(AND(Flächenverzeichnis!F179&gt;=8,Flächenverzeichnis!F179&lt;=18),"C",IF(AND(Flächenverzeichnis!F179&gt;=19,Flächenverzeichnis!F179&lt;=27),"D",IF(Flächenverzeichnis!F179&gt;=28,"E","")))))))</f>
        <v/>
      </c>
      <c r="E174" s="55" t="str">
        <f>IF(B174="","",IF(Flächenverzeichnis!D179="","Angabe fehlt!",Flächenverzeichnis!D179))</f>
        <v/>
      </c>
      <c r="F174" s="29" t="str">
        <f>IF(B174="","",IF(D174="Analysewert fehlt!","Versorgungsstufe unbekannt!",IF(AND(Flächenverzeichnis!F179&gt;20,OR(D174="A",D174="B",D174="C")),10,IF(D174="A","30",IF(D174="B","20",IF(D174="C","10","0"))))))</f>
        <v/>
      </c>
      <c r="G174" s="29" t="str">
        <f t="shared" si="16"/>
        <v/>
      </c>
      <c r="H174" s="131" t="str">
        <f>IF(B174="","",IF(Flächenverzeichnis!F179="",30,IF('P-Bedarfsermittlung'!D174="A",30,IF('P-Bedarfsermittlung'!D174="B",20,10))))</f>
        <v/>
      </c>
      <c r="I174" s="31"/>
      <c r="J174" s="31"/>
      <c r="K174" s="27" t="str">
        <f>IF(J174="","",IF(INDEX(Düngemittel!$G:$G,MATCH(J174,Düngemittel!$B:$B,0))="","keine Angabe verfügbar!",INDEX(Düngemittel!$G:$G,MATCH(J174,Düngemittel!$B:$B,0))))</f>
        <v/>
      </c>
      <c r="L174" s="35" t="str">
        <f t="shared" si="12"/>
        <v/>
      </c>
      <c r="M174" s="25" t="str">
        <f t="shared" si="17"/>
        <v/>
      </c>
      <c r="N174" s="27" t="str">
        <f>IF(J174="","",INDEX(Düngemittel!$D:$D,MATCH(J174,Düngemittel!$B:$B,0)))</f>
        <v/>
      </c>
      <c r="O174" s="27" t="str">
        <f>IF(J174="","",INDEX(Düngemittel!$E:$E,MATCH(J174,Düngemittel!$B:$B,0)))</f>
        <v/>
      </c>
      <c r="P174" s="27" t="str">
        <f>IF(J174="","",INDEX(Düngemittel!$F:$F,MATCH(J174,Düngemittel!$B:$B,0)))</f>
        <v/>
      </c>
      <c r="Q174" s="143" t="str">
        <f t="shared" si="18"/>
        <v/>
      </c>
      <c r="R174" s="144" t="str">
        <f t="shared" si="19"/>
        <v/>
      </c>
    </row>
    <row r="175" spans="1:18" ht="15.75" x14ac:dyDescent="0.25">
      <c r="A175" s="95">
        <v>169</v>
      </c>
      <c r="B175" s="24" t="str">
        <f>IF(Flächenverzeichnis!A180="","",Flächenverzeichnis!A180)</f>
        <v/>
      </c>
      <c r="C175" s="25" t="str">
        <f>IF(Flächenverzeichnis!B180="","",Flächenverzeichnis!B180)</f>
        <v/>
      </c>
      <c r="D175" s="24" t="str">
        <f>IF(B175="","",IF(Flächenverzeichnis!F180="","Analysewert fehlt!",IF(AND(Flächenverzeichnis!F180&gt;=0,Flächenverzeichnis!F180&lt;=4),"A",IF(AND(Flächenverzeichnis!F180&gt;=5,Flächenverzeichnis!F180&lt;=7),"B",IF(AND(Flächenverzeichnis!F180&gt;=8,Flächenverzeichnis!F180&lt;=18),"C",IF(AND(Flächenverzeichnis!F180&gt;=19,Flächenverzeichnis!F180&lt;=27),"D",IF(Flächenverzeichnis!F180&gt;=28,"E","")))))))</f>
        <v/>
      </c>
      <c r="E175" s="55" t="str">
        <f>IF(B175="","",IF(Flächenverzeichnis!D180="","Angabe fehlt!",Flächenverzeichnis!D180))</f>
        <v/>
      </c>
      <c r="F175" s="29" t="str">
        <f>IF(B175="","",IF(D175="Analysewert fehlt!","Versorgungsstufe unbekannt!",IF(AND(Flächenverzeichnis!F180&gt;20,OR(D175="A",D175="B",D175="C")),10,IF(D175="A","30",IF(D175="B","20",IF(D175="C","10","0"))))))</f>
        <v/>
      </c>
      <c r="G175" s="29" t="str">
        <f t="shared" si="16"/>
        <v/>
      </c>
      <c r="H175" s="131" t="str">
        <f>IF(B175="","",IF(Flächenverzeichnis!F180="",30,IF('P-Bedarfsermittlung'!D175="A",30,IF('P-Bedarfsermittlung'!D175="B",20,10))))</f>
        <v/>
      </c>
      <c r="I175" s="31"/>
      <c r="J175" s="31"/>
      <c r="K175" s="27" t="str">
        <f>IF(J175="","",IF(INDEX(Düngemittel!$G:$G,MATCH(J175,Düngemittel!$B:$B,0))="","keine Angabe verfügbar!",INDEX(Düngemittel!$G:$G,MATCH(J175,Düngemittel!$B:$B,0))))</f>
        <v/>
      </c>
      <c r="L175" s="35" t="str">
        <f t="shared" si="12"/>
        <v/>
      </c>
      <c r="M175" s="25" t="str">
        <f t="shared" si="17"/>
        <v/>
      </c>
      <c r="N175" s="27" t="str">
        <f>IF(J175="","",INDEX(Düngemittel!$D:$D,MATCH(J175,Düngemittel!$B:$B,0)))</f>
        <v/>
      </c>
      <c r="O175" s="27" t="str">
        <f>IF(J175="","",INDEX(Düngemittel!$E:$E,MATCH(J175,Düngemittel!$B:$B,0)))</f>
        <v/>
      </c>
      <c r="P175" s="27" t="str">
        <f>IF(J175="","",INDEX(Düngemittel!$F:$F,MATCH(J175,Düngemittel!$B:$B,0)))</f>
        <v/>
      </c>
      <c r="Q175" s="143" t="str">
        <f t="shared" si="18"/>
        <v/>
      </c>
      <c r="R175" s="144" t="str">
        <f t="shared" si="19"/>
        <v/>
      </c>
    </row>
    <row r="176" spans="1:18" ht="15.75" x14ac:dyDescent="0.25">
      <c r="A176" s="95">
        <v>170</v>
      </c>
      <c r="B176" s="24" t="str">
        <f>IF(Flächenverzeichnis!A181="","",Flächenverzeichnis!A181)</f>
        <v/>
      </c>
      <c r="C176" s="25" t="str">
        <f>IF(Flächenverzeichnis!B181="","",Flächenverzeichnis!B181)</f>
        <v/>
      </c>
      <c r="D176" s="24" t="str">
        <f>IF(B176="","",IF(Flächenverzeichnis!F181="","Analysewert fehlt!",IF(AND(Flächenverzeichnis!F181&gt;=0,Flächenverzeichnis!F181&lt;=4),"A",IF(AND(Flächenverzeichnis!F181&gt;=5,Flächenverzeichnis!F181&lt;=7),"B",IF(AND(Flächenverzeichnis!F181&gt;=8,Flächenverzeichnis!F181&lt;=18),"C",IF(AND(Flächenverzeichnis!F181&gt;=19,Flächenverzeichnis!F181&lt;=27),"D",IF(Flächenverzeichnis!F181&gt;=28,"E","")))))))</f>
        <v/>
      </c>
      <c r="E176" s="55" t="str">
        <f>IF(B176="","",IF(Flächenverzeichnis!D181="","Angabe fehlt!",Flächenverzeichnis!D181))</f>
        <v/>
      </c>
      <c r="F176" s="29" t="str">
        <f>IF(B176="","",IF(D176="Analysewert fehlt!","Versorgungsstufe unbekannt!",IF(AND(Flächenverzeichnis!F181&gt;20,OR(D176="A",D176="B",D176="C")),10,IF(D176="A","30",IF(D176="B","20",IF(D176="C","10","0"))))))</f>
        <v/>
      </c>
      <c r="G176" s="29" t="str">
        <f t="shared" si="16"/>
        <v/>
      </c>
      <c r="H176" s="131" t="str">
        <f>IF(B176="","",IF(Flächenverzeichnis!F181="",30,IF('P-Bedarfsermittlung'!D176="A",30,IF('P-Bedarfsermittlung'!D176="B",20,10))))</f>
        <v/>
      </c>
      <c r="I176" s="31"/>
      <c r="J176" s="31"/>
      <c r="K176" s="27" t="str">
        <f>IF(J176="","",IF(INDEX(Düngemittel!$G:$G,MATCH(J176,Düngemittel!$B:$B,0))="","keine Angabe verfügbar!",INDEX(Düngemittel!$G:$G,MATCH(J176,Düngemittel!$B:$B,0))))</f>
        <v/>
      </c>
      <c r="L176" s="35" t="str">
        <f t="shared" si="12"/>
        <v/>
      </c>
      <c r="M176" s="25" t="str">
        <f t="shared" si="17"/>
        <v/>
      </c>
      <c r="N176" s="27" t="str">
        <f>IF(J176="","",INDEX(Düngemittel!$D:$D,MATCH(J176,Düngemittel!$B:$B,0)))</f>
        <v/>
      </c>
      <c r="O176" s="27" t="str">
        <f>IF(J176="","",INDEX(Düngemittel!$E:$E,MATCH(J176,Düngemittel!$B:$B,0)))</f>
        <v/>
      </c>
      <c r="P176" s="27" t="str">
        <f>IF(J176="","",INDEX(Düngemittel!$F:$F,MATCH(J176,Düngemittel!$B:$B,0)))</f>
        <v/>
      </c>
      <c r="Q176" s="143" t="str">
        <f t="shared" si="18"/>
        <v/>
      </c>
      <c r="R176" s="144" t="str">
        <f t="shared" si="19"/>
        <v/>
      </c>
    </row>
    <row r="177" spans="1:18" ht="15.75" x14ac:dyDescent="0.25">
      <c r="A177" s="95">
        <v>171</v>
      </c>
      <c r="B177" s="24" t="str">
        <f>IF(Flächenverzeichnis!A182="","",Flächenverzeichnis!A182)</f>
        <v/>
      </c>
      <c r="C177" s="25" t="str">
        <f>IF(Flächenverzeichnis!B182="","",Flächenverzeichnis!B182)</f>
        <v/>
      </c>
      <c r="D177" s="24" t="str">
        <f>IF(B177="","",IF(Flächenverzeichnis!F182="","Analysewert fehlt!",IF(AND(Flächenverzeichnis!F182&gt;=0,Flächenverzeichnis!F182&lt;=4),"A",IF(AND(Flächenverzeichnis!F182&gt;=5,Flächenverzeichnis!F182&lt;=7),"B",IF(AND(Flächenverzeichnis!F182&gt;=8,Flächenverzeichnis!F182&lt;=18),"C",IF(AND(Flächenverzeichnis!F182&gt;=19,Flächenverzeichnis!F182&lt;=27),"D",IF(Flächenverzeichnis!F182&gt;=28,"E","")))))))</f>
        <v/>
      </c>
      <c r="E177" s="55" t="str">
        <f>IF(B177="","",IF(Flächenverzeichnis!D182="","Angabe fehlt!",Flächenverzeichnis!D182))</f>
        <v/>
      </c>
      <c r="F177" s="29" t="str">
        <f>IF(B177="","",IF(D177="Analysewert fehlt!","Versorgungsstufe unbekannt!",IF(AND(Flächenverzeichnis!F182&gt;20,OR(D177="A",D177="B",D177="C")),10,IF(D177="A","30",IF(D177="B","20",IF(D177="C","10","0"))))))</f>
        <v/>
      </c>
      <c r="G177" s="29" t="str">
        <f t="shared" si="16"/>
        <v/>
      </c>
      <c r="H177" s="131" t="str">
        <f>IF(B177="","",IF(Flächenverzeichnis!F182="",30,IF('P-Bedarfsermittlung'!D177="A",30,IF('P-Bedarfsermittlung'!D177="B",20,10))))</f>
        <v/>
      </c>
      <c r="I177" s="31"/>
      <c r="J177" s="31"/>
      <c r="K177" s="27" t="str">
        <f>IF(J177="","",IF(INDEX(Düngemittel!$G:$G,MATCH(J177,Düngemittel!$B:$B,0))="","keine Angabe verfügbar!",INDEX(Düngemittel!$G:$G,MATCH(J177,Düngemittel!$B:$B,0))))</f>
        <v/>
      </c>
      <c r="L177" s="35" t="str">
        <f t="shared" si="12"/>
        <v/>
      </c>
      <c r="M177" s="25" t="str">
        <f t="shared" si="17"/>
        <v/>
      </c>
      <c r="N177" s="27" t="str">
        <f>IF(J177="","",INDEX(Düngemittel!$D:$D,MATCH(J177,Düngemittel!$B:$B,0)))</f>
        <v/>
      </c>
      <c r="O177" s="27" t="str">
        <f>IF(J177="","",INDEX(Düngemittel!$E:$E,MATCH(J177,Düngemittel!$B:$B,0)))</f>
        <v/>
      </c>
      <c r="P177" s="27" t="str">
        <f>IF(J177="","",INDEX(Düngemittel!$F:$F,MATCH(J177,Düngemittel!$B:$B,0)))</f>
        <v/>
      </c>
      <c r="Q177" s="143" t="str">
        <f t="shared" si="18"/>
        <v/>
      </c>
      <c r="R177" s="144" t="str">
        <f t="shared" si="19"/>
        <v/>
      </c>
    </row>
    <row r="178" spans="1:18" ht="15.75" x14ac:dyDescent="0.25">
      <c r="A178" s="95">
        <v>172</v>
      </c>
      <c r="B178" s="24" t="str">
        <f>IF(Flächenverzeichnis!A183="","",Flächenverzeichnis!A183)</f>
        <v/>
      </c>
      <c r="C178" s="25" t="str">
        <f>IF(Flächenverzeichnis!B183="","",Flächenverzeichnis!B183)</f>
        <v/>
      </c>
      <c r="D178" s="24" t="str">
        <f>IF(B178="","",IF(Flächenverzeichnis!F183="","Analysewert fehlt!",IF(AND(Flächenverzeichnis!F183&gt;=0,Flächenverzeichnis!F183&lt;=4),"A",IF(AND(Flächenverzeichnis!F183&gt;=5,Flächenverzeichnis!F183&lt;=7),"B",IF(AND(Flächenverzeichnis!F183&gt;=8,Flächenverzeichnis!F183&lt;=18),"C",IF(AND(Flächenverzeichnis!F183&gt;=19,Flächenverzeichnis!F183&lt;=27),"D",IF(Flächenverzeichnis!F183&gt;=28,"E","")))))))</f>
        <v/>
      </c>
      <c r="E178" s="55" t="str">
        <f>IF(B178="","",IF(Flächenverzeichnis!D183="","Angabe fehlt!",Flächenverzeichnis!D183))</f>
        <v/>
      </c>
      <c r="F178" s="29" t="str">
        <f>IF(B178="","",IF(D178="Analysewert fehlt!","Versorgungsstufe unbekannt!",IF(AND(Flächenverzeichnis!F183&gt;20,OR(D178="A",D178="B",D178="C")),10,IF(D178="A","30",IF(D178="B","20",IF(D178="C","10","0"))))))</f>
        <v/>
      </c>
      <c r="G178" s="29" t="str">
        <f t="shared" si="16"/>
        <v/>
      </c>
      <c r="H178" s="131" t="str">
        <f>IF(B178="","",IF(Flächenverzeichnis!F183="",30,IF('P-Bedarfsermittlung'!D178="A",30,IF('P-Bedarfsermittlung'!D178="B",20,10))))</f>
        <v/>
      </c>
      <c r="I178" s="31"/>
      <c r="J178" s="31"/>
      <c r="K178" s="27" t="str">
        <f>IF(J178="","",IF(INDEX(Düngemittel!$G:$G,MATCH(J178,Düngemittel!$B:$B,0))="","keine Angabe verfügbar!",INDEX(Düngemittel!$G:$G,MATCH(J178,Düngemittel!$B:$B,0))))</f>
        <v/>
      </c>
      <c r="L178" s="35" t="str">
        <f t="shared" si="12"/>
        <v/>
      </c>
      <c r="M178" s="25" t="str">
        <f t="shared" si="17"/>
        <v/>
      </c>
      <c r="N178" s="27" t="str">
        <f>IF(J178="","",INDEX(Düngemittel!$D:$D,MATCH(J178,Düngemittel!$B:$B,0)))</f>
        <v/>
      </c>
      <c r="O178" s="27" t="str">
        <f>IF(J178="","",INDEX(Düngemittel!$E:$E,MATCH(J178,Düngemittel!$B:$B,0)))</f>
        <v/>
      </c>
      <c r="P178" s="27" t="str">
        <f>IF(J178="","",INDEX(Düngemittel!$F:$F,MATCH(J178,Düngemittel!$B:$B,0)))</f>
        <v/>
      </c>
      <c r="Q178" s="143" t="str">
        <f t="shared" si="18"/>
        <v/>
      </c>
      <c r="R178" s="144" t="str">
        <f t="shared" si="19"/>
        <v/>
      </c>
    </row>
    <row r="179" spans="1:18" ht="15.75" x14ac:dyDescent="0.25">
      <c r="A179" s="95">
        <v>173</v>
      </c>
      <c r="B179" s="24" t="str">
        <f>IF(Flächenverzeichnis!A184="","",Flächenverzeichnis!A184)</f>
        <v/>
      </c>
      <c r="C179" s="25" t="str">
        <f>IF(Flächenverzeichnis!B184="","",Flächenverzeichnis!B184)</f>
        <v/>
      </c>
      <c r="D179" s="24" t="str">
        <f>IF(B179="","",IF(Flächenverzeichnis!F184="","Analysewert fehlt!",IF(AND(Flächenverzeichnis!F184&gt;=0,Flächenverzeichnis!F184&lt;=4),"A",IF(AND(Flächenverzeichnis!F184&gt;=5,Flächenverzeichnis!F184&lt;=7),"B",IF(AND(Flächenverzeichnis!F184&gt;=8,Flächenverzeichnis!F184&lt;=18),"C",IF(AND(Flächenverzeichnis!F184&gt;=19,Flächenverzeichnis!F184&lt;=27),"D",IF(Flächenverzeichnis!F184&gt;=28,"E","")))))))</f>
        <v/>
      </c>
      <c r="E179" s="55" t="str">
        <f>IF(B179="","",IF(Flächenverzeichnis!D184="","Angabe fehlt!",Flächenverzeichnis!D184))</f>
        <v/>
      </c>
      <c r="F179" s="29" t="str">
        <f>IF(B179="","",IF(D179="Analysewert fehlt!","Versorgungsstufe unbekannt!",IF(AND(Flächenverzeichnis!F184&gt;20,OR(D179="A",D179="B",D179="C")),10,IF(D179="A","30",IF(D179="B","20",IF(D179="C","10","0"))))))</f>
        <v/>
      </c>
      <c r="G179" s="29" t="str">
        <f t="shared" si="16"/>
        <v/>
      </c>
      <c r="H179" s="131" t="str">
        <f>IF(B179="","",IF(Flächenverzeichnis!F184="",30,IF('P-Bedarfsermittlung'!D179="A",30,IF('P-Bedarfsermittlung'!D179="B",20,10))))</f>
        <v/>
      </c>
      <c r="I179" s="31"/>
      <c r="J179" s="31"/>
      <c r="K179" s="27" t="str">
        <f>IF(J179="","",IF(INDEX(Düngemittel!$G:$G,MATCH(J179,Düngemittel!$B:$B,0))="","keine Angabe verfügbar!",INDEX(Düngemittel!$G:$G,MATCH(J179,Düngemittel!$B:$B,0))))</f>
        <v/>
      </c>
      <c r="L179" s="35" t="str">
        <f t="shared" si="12"/>
        <v/>
      </c>
      <c r="M179" s="25" t="str">
        <f t="shared" si="17"/>
        <v/>
      </c>
      <c r="N179" s="27" t="str">
        <f>IF(J179="","",INDEX(Düngemittel!$D:$D,MATCH(J179,Düngemittel!$B:$B,0)))</f>
        <v/>
      </c>
      <c r="O179" s="27" t="str">
        <f>IF(J179="","",INDEX(Düngemittel!$E:$E,MATCH(J179,Düngemittel!$B:$B,0)))</f>
        <v/>
      </c>
      <c r="P179" s="27" t="str">
        <f>IF(J179="","",INDEX(Düngemittel!$F:$F,MATCH(J179,Düngemittel!$B:$B,0)))</f>
        <v/>
      </c>
      <c r="Q179" s="143" t="str">
        <f t="shared" si="18"/>
        <v/>
      </c>
      <c r="R179" s="144" t="str">
        <f t="shared" si="19"/>
        <v/>
      </c>
    </row>
    <row r="180" spans="1:18" ht="15.75" x14ac:dyDescent="0.25">
      <c r="A180" s="95">
        <v>174</v>
      </c>
      <c r="B180" s="24" t="str">
        <f>IF(Flächenverzeichnis!A185="","",Flächenverzeichnis!A185)</f>
        <v/>
      </c>
      <c r="C180" s="25" t="str">
        <f>IF(Flächenverzeichnis!B185="","",Flächenverzeichnis!B185)</f>
        <v/>
      </c>
      <c r="D180" s="24" t="str">
        <f>IF(B180="","",IF(Flächenverzeichnis!F185="","Analysewert fehlt!",IF(AND(Flächenverzeichnis!F185&gt;=0,Flächenverzeichnis!F185&lt;=4),"A",IF(AND(Flächenverzeichnis!F185&gt;=5,Flächenverzeichnis!F185&lt;=7),"B",IF(AND(Flächenverzeichnis!F185&gt;=8,Flächenverzeichnis!F185&lt;=18),"C",IF(AND(Flächenverzeichnis!F185&gt;=19,Flächenverzeichnis!F185&lt;=27),"D",IF(Flächenverzeichnis!F185&gt;=28,"E","")))))))</f>
        <v/>
      </c>
      <c r="E180" s="55" t="str">
        <f>IF(B180="","",IF(Flächenverzeichnis!D185="","Angabe fehlt!",Flächenverzeichnis!D185))</f>
        <v/>
      </c>
      <c r="F180" s="29" t="str">
        <f>IF(B180="","",IF(D180="Analysewert fehlt!","Versorgungsstufe unbekannt!",IF(AND(Flächenverzeichnis!F185&gt;20,OR(D180="A",D180="B",D180="C")),10,IF(D180="A","30",IF(D180="B","20",IF(D180="C","10","0"))))))</f>
        <v/>
      </c>
      <c r="G180" s="29" t="str">
        <f t="shared" si="16"/>
        <v/>
      </c>
      <c r="H180" s="131" t="str">
        <f>IF(B180="","",IF(Flächenverzeichnis!F185="",30,IF('P-Bedarfsermittlung'!D180="A",30,IF('P-Bedarfsermittlung'!D180="B",20,10))))</f>
        <v/>
      </c>
      <c r="I180" s="31"/>
      <c r="J180" s="31"/>
      <c r="K180" s="27" t="str">
        <f>IF(J180="","",IF(INDEX(Düngemittel!$G:$G,MATCH(J180,Düngemittel!$B:$B,0))="","keine Angabe verfügbar!",INDEX(Düngemittel!$G:$G,MATCH(J180,Düngemittel!$B:$B,0))))</f>
        <v/>
      </c>
      <c r="L180" s="35" t="str">
        <f t="shared" si="12"/>
        <v/>
      </c>
      <c r="M180" s="25" t="str">
        <f t="shared" si="17"/>
        <v/>
      </c>
      <c r="N180" s="27" t="str">
        <f>IF(J180="","",INDEX(Düngemittel!$D:$D,MATCH(J180,Düngemittel!$B:$B,0)))</f>
        <v/>
      </c>
      <c r="O180" s="27" t="str">
        <f>IF(J180="","",INDEX(Düngemittel!$E:$E,MATCH(J180,Düngemittel!$B:$B,0)))</f>
        <v/>
      </c>
      <c r="P180" s="27" t="str">
        <f>IF(J180="","",INDEX(Düngemittel!$F:$F,MATCH(J180,Düngemittel!$B:$B,0)))</f>
        <v/>
      </c>
      <c r="Q180" s="143" t="str">
        <f t="shared" si="18"/>
        <v/>
      </c>
      <c r="R180" s="144" t="str">
        <f t="shared" si="19"/>
        <v/>
      </c>
    </row>
    <row r="181" spans="1:18" ht="15.75" x14ac:dyDescent="0.25">
      <c r="A181" s="95">
        <v>175</v>
      </c>
      <c r="B181" s="24" t="str">
        <f>IF(Flächenverzeichnis!A186="","",Flächenverzeichnis!A186)</f>
        <v/>
      </c>
      <c r="C181" s="25" t="str">
        <f>IF(Flächenverzeichnis!B186="","",Flächenverzeichnis!B186)</f>
        <v/>
      </c>
      <c r="D181" s="24" t="str">
        <f>IF(B181="","",IF(Flächenverzeichnis!F186="","Analysewert fehlt!",IF(AND(Flächenverzeichnis!F186&gt;=0,Flächenverzeichnis!F186&lt;=4),"A",IF(AND(Flächenverzeichnis!F186&gt;=5,Flächenverzeichnis!F186&lt;=7),"B",IF(AND(Flächenverzeichnis!F186&gt;=8,Flächenverzeichnis!F186&lt;=18),"C",IF(AND(Flächenverzeichnis!F186&gt;=19,Flächenverzeichnis!F186&lt;=27),"D",IF(Flächenverzeichnis!F186&gt;=28,"E","")))))))</f>
        <v/>
      </c>
      <c r="E181" s="55" t="str">
        <f>IF(B181="","",IF(Flächenverzeichnis!D186="","Angabe fehlt!",Flächenverzeichnis!D186))</f>
        <v/>
      </c>
      <c r="F181" s="29" t="str">
        <f>IF(B181="","",IF(D181="Analysewert fehlt!","Versorgungsstufe unbekannt!",IF(AND(Flächenverzeichnis!F186&gt;20,OR(D181="A",D181="B",D181="C")),10,IF(D181="A","30",IF(D181="B","20",IF(D181="C","10","0"))))))</f>
        <v/>
      </c>
      <c r="G181" s="29" t="str">
        <f t="shared" si="16"/>
        <v/>
      </c>
      <c r="H181" s="131" t="str">
        <f>IF(B181="","",IF(Flächenverzeichnis!F186="",30,IF('P-Bedarfsermittlung'!D181="A",30,IF('P-Bedarfsermittlung'!D181="B",20,10))))</f>
        <v/>
      </c>
      <c r="I181" s="31"/>
      <c r="J181" s="31"/>
      <c r="K181" s="27" t="str">
        <f>IF(J181="","",IF(INDEX(Düngemittel!$G:$G,MATCH(J181,Düngemittel!$B:$B,0))="","keine Angabe verfügbar!",INDEX(Düngemittel!$G:$G,MATCH(J181,Düngemittel!$B:$B,0))))</f>
        <v/>
      </c>
      <c r="L181" s="35" t="str">
        <f t="shared" si="12"/>
        <v/>
      </c>
      <c r="M181" s="25" t="str">
        <f t="shared" si="17"/>
        <v/>
      </c>
      <c r="N181" s="27" t="str">
        <f>IF(J181="","",INDEX(Düngemittel!$D:$D,MATCH(J181,Düngemittel!$B:$B,0)))</f>
        <v/>
      </c>
      <c r="O181" s="27" t="str">
        <f>IF(J181="","",INDEX(Düngemittel!$E:$E,MATCH(J181,Düngemittel!$B:$B,0)))</f>
        <v/>
      </c>
      <c r="P181" s="27" t="str">
        <f>IF(J181="","",INDEX(Düngemittel!$F:$F,MATCH(J181,Düngemittel!$B:$B,0)))</f>
        <v/>
      </c>
      <c r="Q181" s="143" t="str">
        <f t="shared" si="18"/>
        <v/>
      </c>
      <c r="R181" s="144" t="str">
        <f t="shared" si="19"/>
        <v/>
      </c>
    </row>
    <row r="182" spans="1:18" ht="15.75" x14ac:dyDescent="0.25">
      <c r="A182" s="95">
        <v>176</v>
      </c>
      <c r="B182" s="24" t="str">
        <f>IF(Flächenverzeichnis!A187="","",Flächenverzeichnis!A187)</f>
        <v/>
      </c>
      <c r="C182" s="25" t="str">
        <f>IF(Flächenverzeichnis!B187="","",Flächenverzeichnis!B187)</f>
        <v/>
      </c>
      <c r="D182" s="24" t="str">
        <f>IF(B182="","",IF(Flächenverzeichnis!F187="","Analysewert fehlt!",IF(AND(Flächenverzeichnis!F187&gt;=0,Flächenverzeichnis!F187&lt;=4),"A",IF(AND(Flächenverzeichnis!F187&gt;=5,Flächenverzeichnis!F187&lt;=7),"B",IF(AND(Flächenverzeichnis!F187&gt;=8,Flächenverzeichnis!F187&lt;=18),"C",IF(AND(Flächenverzeichnis!F187&gt;=19,Flächenverzeichnis!F187&lt;=27),"D",IF(Flächenverzeichnis!F187&gt;=28,"E","")))))))</f>
        <v/>
      </c>
      <c r="E182" s="55" t="str">
        <f>IF(B182="","",IF(Flächenverzeichnis!D187="","Angabe fehlt!",Flächenverzeichnis!D187))</f>
        <v/>
      </c>
      <c r="F182" s="29" t="str">
        <f>IF(B182="","",IF(D182="Analysewert fehlt!","Versorgungsstufe unbekannt!",IF(AND(Flächenverzeichnis!F187&gt;20,OR(D182="A",D182="B",D182="C")),10,IF(D182="A","30",IF(D182="B","20",IF(D182="C","10","0"))))))</f>
        <v/>
      </c>
      <c r="G182" s="29" t="str">
        <f t="shared" si="16"/>
        <v/>
      </c>
      <c r="H182" s="131" t="str">
        <f>IF(B182="","",IF(Flächenverzeichnis!F187="",30,IF('P-Bedarfsermittlung'!D182="A",30,IF('P-Bedarfsermittlung'!D182="B",20,10))))</f>
        <v/>
      </c>
      <c r="I182" s="31"/>
      <c r="J182" s="31"/>
      <c r="K182" s="27" t="str">
        <f>IF(J182="","",IF(INDEX(Düngemittel!$G:$G,MATCH(J182,Düngemittel!$B:$B,0))="","keine Angabe verfügbar!",INDEX(Düngemittel!$G:$G,MATCH(J182,Düngemittel!$B:$B,0))))</f>
        <v/>
      </c>
      <c r="L182" s="35" t="str">
        <f t="shared" si="12"/>
        <v/>
      </c>
      <c r="M182" s="25" t="str">
        <f t="shared" si="17"/>
        <v/>
      </c>
      <c r="N182" s="27" t="str">
        <f>IF(J182="","",INDEX(Düngemittel!$D:$D,MATCH(J182,Düngemittel!$B:$B,0)))</f>
        <v/>
      </c>
      <c r="O182" s="27" t="str">
        <f>IF(J182="","",INDEX(Düngemittel!$E:$E,MATCH(J182,Düngemittel!$B:$B,0)))</f>
        <v/>
      </c>
      <c r="P182" s="27" t="str">
        <f>IF(J182="","",INDEX(Düngemittel!$F:$F,MATCH(J182,Düngemittel!$B:$B,0)))</f>
        <v/>
      </c>
      <c r="Q182" s="143" t="str">
        <f t="shared" si="18"/>
        <v/>
      </c>
      <c r="R182" s="144" t="str">
        <f t="shared" si="19"/>
        <v/>
      </c>
    </row>
    <row r="183" spans="1:18" ht="15.75" x14ac:dyDescent="0.25">
      <c r="A183" s="95">
        <v>177</v>
      </c>
      <c r="B183" s="24" t="str">
        <f>IF(Flächenverzeichnis!A188="","",Flächenverzeichnis!A188)</f>
        <v/>
      </c>
      <c r="C183" s="25" t="str">
        <f>IF(Flächenverzeichnis!B188="","",Flächenverzeichnis!B188)</f>
        <v/>
      </c>
      <c r="D183" s="24" t="str">
        <f>IF(B183="","",IF(Flächenverzeichnis!F188="","Analysewert fehlt!",IF(AND(Flächenverzeichnis!F188&gt;=0,Flächenverzeichnis!F188&lt;=4),"A",IF(AND(Flächenverzeichnis!F188&gt;=5,Flächenverzeichnis!F188&lt;=7),"B",IF(AND(Flächenverzeichnis!F188&gt;=8,Flächenverzeichnis!F188&lt;=18),"C",IF(AND(Flächenverzeichnis!F188&gt;=19,Flächenverzeichnis!F188&lt;=27),"D",IF(Flächenverzeichnis!F188&gt;=28,"E","")))))))</f>
        <v/>
      </c>
      <c r="E183" s="55" t="str">
        <f>IF(B183="","",IF(Flächenverzeichnis!D188="","Angabe fehlt!",Flächenverzeichnis!D188))</f>
        <v/>
      </c>
      <c r="F183" s="29" t="str">
        <f>IF(B183="","",IF(D183="Analysewert fehlt!","Versorgungsstufe unbekannt!",IF(AND(Flächenverzeichnis!F188&gt;20,OR(D183="A",D183="B",D183="C")),10,IF(D183="A","30",IF(D183="B","20",IF(D183="C","10","0"))))))</f>
        <v/>
      </c>
      <c r="G183" s="29" t="str">
        <f t="shared" si="16"/>
        <v/>
      </c>
      <c r="H183" s="131" t="str">
        <f>IF(B183="","",IF(Flächenverzeichnis!F188="",30,IF('P-Bedarfsermittlung'!D183="A",30,IF('P-Bedarfsermittlung'!D183="B",20,10))))</f>
        <v/>
      </c>
      <c r="I183" s="31"/>
      <c r="J183" s="31"/>
      <c r="K183" s="27" t="str">
        <f>IF(J183="","",IF(INDEX(Düngemittel!$G:$G,MATCH(J183,Düngemittel!$B:$B,0))="","keine Angabe verfügbar!",INDEX(Düngemittel!$G:$G,MATCH(J183,Düngemittel!$B:$B,0))))</f>
        <v/>
      </c>
      <c r="L183" s="35" t="str">
        <f t="shared" si="12"/>
        <v/>
      </c>
      <c r="M183" s="25" t="str">
        <f t="shared" si="17"/>
        <v/>
      </c>
      <c r="N183" s="27" t="str">
        <f>IF(J183="","",INDEX(Düngemittel!$D:$D,MATCH(J183,Düngemittel!$B:$B,0)))</f>
        <v/>
      </c>
      <c r="O183" s="27" t="str">
        <f>IF(J183="","",INDEX(Düngemittel!$E:$E,MATCH(J183,Düngemittel!$B:$B,0)))</f>
        <v/>
      </c>
      <c r="P183" s="27" t="str">
        <f>IF(J183="","",INDEX(Düngemittel!$F:$F,MATCH(J183,Düngemittel!$B:$B,0)))</f>
        <v/>
      </c>
      <c r="Q183" s="143" t="str">
        <f t="shared" si="18"/>
        <v/>
      </c>
      <c r="R183" s="144" t="str">
        <f t="shared" si="19"/>
        <v/>
      </c>
    </row>
    <row r="184" spans="1:18" ht="15.75" x14ac:dyDescent="0.25">
      <c r="A184" s="95">
        <v>178</v>
      </c>
      <c r="B184" s="24" t="str">
        <f>IF(Flächenverzeichnis!A189="","",Flächenverzeichnis!A189)</f>
        <v/>
      </c>
      <c r="C184" s="25" t="str">
        <f>IF(Flächenverzeichnis!B189="","",Flächenverzeichnis!B189)</f>
        <v/>
      </c>
      <c r="D184" s="24" t="str">
        <f>IF(B184="","",IF(Flächenverzeichnis!F189="","Analysewert fehlt!",IF(AND(Flächenverzeichnis!F189&gt;=0,Flächenverzeichnis!F189&lt;=4),"A",IF(AND(Flächenverzeichnis!F189&gt;=5,Flächenverzeichnis!F189&lt;=7),"B",IF(AND(Flächenverzeichnis!F189&gt;=8,Flächenverzeichnis!F189&lt;=18),"C",IF(AND(Flächenverzeichnis!F189&gt;=19,Flächenverzeichnis!F189&lt;=27),"D",IF(Flächenverzeichnis!F189&gt;=28,"E","")))))))</f>
        <v/>
      </c>
      <c r="E184" s="55" t="str">
        <f>IF(B184="","",IF(Flächenverzeichnis!D189="","Angabe fehlt!",Flächenverzeichnis!D189))</f>
        <v/>
      </c>
      <c r="F184" s="29" t="str">
        <f>IF(B184="","",IF(D184="Analysewert fehlt!","Versorgungsstufe unbekannt!",IF(AND(Flächenverzeichnis!F189&gt;20,OR(D184="A",D184="B",D184="C")),10,IF(D184="A","30",IF(D184="B","20",IF(D184="C","10","0"))))))</f>
        <v/>
      </c>
      <c r="G184" s="29" t="str">
        <f t="shared" si="16"/>
        <v/>
      </c>
      <c r="H184" s="131" t="str">
        <f>IF(B184="","",IF(Flächenverzeichnis!F189="",30,IF('P-Bedarfsermittlung'!D184="A",30,IF('P-Bedarfsermittlung'!D184="B",20,10))))</f>
        <v/>
      </c>
      <c r="I184" s="31"/>
      <c r="J184" s="31"/>
      <c r="K184" s="27" t="str">
        <f>IF(J184="","",IF(INDEX(Düngemittel!$G:$G,MATCH(J184,Düngemittel!$B:$B,0))="","keine Angabe verfügbar!",INDEX(Düngemittel!$G:$G,MATCH(J184,Düngemittel!$B:$B,0))))</f>
        <v/>
      </c>
      <c r="L184" s="35" t="str">
        <f t="shared" si="12"/>
        <v/>
      </c>
      <c r="M184" s="25" t="str">
        <f t="shared" si="17"/>
        <v/>
      </c>
      <c r="N184" s="27" t="str">
        <f>IF(J184="","",INDEX(Düngemittel!$D:$D,MATCH(J184,Düngemittel!$B:$B,0)))</f>
        <v/>
      </c>
      <c r="O184" s="27" t="str">
        <f>IF(J184="","",INDEX(Düngemittel!$E:$E,MATCH(J184,Düngemittel!$B:$B,0)))</f>
        <v/>
      </c>
      <c r="P184" s="27" t="str">
        <f>IF(J184="","",INDEX(Düngemittel!$F:$F,MATCH(J184,Düngemittel!$B:$B,0)))</f>
        <v/>
      </c>
      <c r="Q184" s="143" t="str">
        <f t="shared" si="18"/>
        <v/>
      </c>
      <c r="R184" s="144" t="str">
        <f t="shared" si="19"/>
        <v/>
      </c>
    </row>
    <row r="185" spans="1:18" ht="15.75" x14ac:dyDescent="0.25">
      <c r="A185" s="95">
        <v>179</v>
      </c>
      <c r="B185" s="24" t="str">
        <f>IF(Flächenverzeichnis!A190="","",Flächenverzeichnis!A190)</f>
        <v/>
      </c>
      <c r="C185" s="25" t="str">
        <f>IF(Flächenverzeichnis!B190="","",Flächenverzeichnis!B190)</f>
        <v/>
      </c>
      <c r="D185" s="24" t="str">
        <f>IF(B185="","",IF(Flächenverzeichnis!F190="","Analysewert fehlt!",IF(AND(Flächenverzeichnis!F190&gt;=0,Flächenverzeichnis!F190&lt;=4),"A",IF(AND(Flächenverzeichnis!F190&gt;=5,Flächenverzeichnis!F190&lt;=7),"B",IF(AND(Flächenverzeichnis!F190&gt;=8,Flächenverzeichnis!F190&lt;=18),"C",IF(AND(Flächenverzeichnis!F190&gt;=19,Flächenverzeichnis!F190&lt;=27),"D",IF(Flächenverzeichnis!F190&gt;=28,"E","")))))))</f>
        <v/>
      </c>
      <c r="E185" s="55" t="str">
        <f>IF(B185="","",IF(Flächenverzeichnis!D190="","Angabe fehlt!",Flächenverzeichnis!D190))</f>
        <v/>
      </c>
      <c r="F185" s="29" t="str">
        <f>IF(B185="","",IF(D185="Analysewert fehlt!","Versorgungsstufe unbekannt!",IF(AND(Flächenverzeichnis!F190&gt;20,OR(D185="A",D185="B",D185="C")),10,IF(D185="A","30",IF(D185="B","20",IF(D185="C","10","0"))))))</f>
        <v/>
      </c>
      <c r="G185" s="29" t="str">
        <f t="shared" si="16"/>
        <v/>
      </c>
      <c r="H185" s="131" t="str">
        <f>IF(B185="","",IF(Flächenverzeichnis!F190="",30,IF('P-Bedarfsermittlung'!D185="A",30,IF('P-Bedarfsermittlung'!D185="B",20,10))))</f>
        <v/>
      </c>
      <c r="I185" s="31"/>
      <c r="J185" s="31"/>
      <c r="K185" s="27" t="str">
        <f>IF(J185="","",IF(INDEX(Düngemittel!$G:$G,MATCH(J185,Düngemittel!$B:$B,0))="","keine Angabe verfügbar!",INDEX(Düngemittel!$G:$G,MATCH(J185,Düngemittel!$B:$B,0))))</f>
        <v/>
      </c>
      <c r="L185" s="35" t="str">
        <f t="shared" si="12"/>
        <v/>
      </c>
      <c r="M185" s="25" t="str">
        <f t="shared" si="17"/>
        <v/>
      </c>
      <c r="N185" s="27" t="str">
        <f>IF(J185="","",INDEX(Düngemittel!$D:$D,MATCH(J185,Düngemittel!$B:$B,0)))</f>
        <v/>
      </c>
      <c r="O185" s="27" t="str">
        <f>IF(J185="","",INDEX(Düngemittel!$E:$E,MATCH(J185,Düngemittel!$B:$B,0)))</f>
        <v/>
      </c>
      <c r="P185" s="27" t="str">
        <f>IF(J185="","",INDEX(Düngemittel!$F:$F,MATCH(J185,Düngemittel!$B:$B,0)))</f>
        <v/>
      </c>
      <c r="Q185" s="143" t="str">
        <f t="shared" si="18"/>
        <v/>
      </c>
      <c r="R185" s="144" t="str">
        <f t="shared" si="19"/>
        <v/>
      </c>
    </row>
    <row r="186" spans="1:18" ht="15.75" x14ac:dyDescent="0.25">
      <c r="A186" s="95">
        <v>180</v>
      </c>
      <c r="B186" s="24" t="str">
        <f>IF(Flächenverzeichnis!A191="","",Flächenverzeichnis!A191)</f>
        <v/>
      </c>
      <c r="C186" s="25" t="str">
        <f>IF(Flächenverzeichnis!B191="","",Flächenverzeichnis!B191)</f>
        <v/>
      </c>
      <c r="D186" s="24" t="str">
        <f>IF(B186="","",IF(Flächenverzeichnis!F191="","Analysewert fehlt!",IF(AND(Flächenverzeichnis!F191&gt;=0,Flächenverzeichnis!F191&lt;=4),"A",IF(AND(Flächenverzeichnis!F191&gt;=5,Flächenverzeichnis!F191&lt;=7),"B",IF(AND(Flächenverzeichnis!F191&gt;=8,Flächenverzeichnis!F191&lt;=18),"C",IF(AND(Flächenverzeichnis!F191&gt;=19,Flächenverzeichnis!F191&lt;=27),"D",IF(Flächenverzeichnis!F191&gt;=28,"E","")))))))</f>
        <v/>
      </c>
      <c r="E186" s="55" t="str">
        <f>IF(B186="","",IF(Flächenverzeichnis!D191="","Angabe fehlt!",Flächenverzeichnis!D191))</f>
        <v/>
      </c>
      <c r="F186" s="29" t="str">
        <f>IF(B186="","",IF(D186="Analysewert fehlt!","Versorgungsstufe unbekannt!",IF(AND(Flächenverzeichnis!F191&gt;20,OR(D186="A",D186="B",D186="C")),10,IF(D186="A","30",IF(D186="B","20",IF(D186="C","10","0"))))))</f>
        <v/>
      </c>
      <c r="G186" s="29" t="str">
        <f t="shared" si="16"/>
        <v/>
      </c>
      <c r="H186" s="131" t="str">
        <f>IF(B186="","",IF(Flächenverzeichnis!F191="",30,IF('P-Bedarfsermittlung'!D186="A",30,IF('P-Bedarfsermittlung'!D186="B",20,10))))</f>
        <v/>
      </c>
      <c r="I186" s="31"/>
      <c r="J186" s="31"/>
      <c r="K186" s="27" t="str">
        <f>IF(J186="","",IF(INDEX(Düngemittel!$G:$G,MATCH(J186,Düngemittel!$B:$B,0))="","keine Angabe verfügbar!",INDEX(Düngemittel!$G:$G,MATCH(J186,Düngemittel!$B:$B,0))))</f>
        <v/>
      </c>
      <c r="L186" s="35" t="str">
        <f t="shared" si="12"/>
        <v/>
      </c>
      <c r="M186" s="25" t="str">
        <f t="shared" si="17"/>
        <v/>
      </c>
      <c r="N186" s="27" t="str">
        <f>IF(J186="","",INDEX(Düngemittel!$D:$D,MATCH(J186,Düngemittel!$B:$B,0)))</f>
        <v/>
      </c>
      <c r="O186" s="27" t="str">
        <f>IF(J186="","",INDEX(Düngemittel!$E:$E,MATCH(J186,Düngemittel!$B:$B,0)))</f>
        <v/>
      </c>
      <c r="P186" s="27" t="str">
        <f>IF(J186="","",INDEX(Düngemittel!$F:$F,MATCH(J186,Düngemittel!$B:$B,0)))</f>
        <v/>
      </c>
      <c r="Q186" s="143" t="str">
        <f t="shared" si="18"/>
        <v/>
      </c>
      <c r="R186" s="144" t="str">
        <f t="shared" si="19"/>
        <v/>
      </c>
    </row>
    <row r="187" spans="1:18" ht="15.75" x14ac:dyDescent="0.25">
      <c r="A187" s="95">
        <v>181</v>
      </c>
      <c r="B187" s="24" t="str">
        <f>IF(Flächenverzeichnis!A192="","",Flächenverzeichnis!A192)</f>
        <v/>
      </c>
      <c r="C187" s="25" t="str">
        <f>IF(Flächenverzeichnis!B192="","",Flächenverzeichnis!B192)</f>
        <v/>
      </c>
      <c r="D187" s="24" t="str">
        <f>IF(B187="","",IF(Flächenverzeichnis!F192="","Analysewert fehlt!",IF(AND(Flächenverzeichnis!F192&gt;=0,Flächenverzeichnis!F192&lt;=4),"A",IF(AND(Flächenverzeichnis!F192&gt;=5,Flächenverzeichnis!F192&lt;=7),"B",IF(AND(Flächenverzeichnis!F192&gt;=8,Flächenverzeichnis!F192&lt;=18),"C",IF(AND(Flächenverzeichnis!F192&gt;=19,Flächenverzeichnis!F192&lt;=27),"D",IF(Flächenverzeichnis!F192&gt;=28,"E","")))))))</f>
        <v/>
      </c>
      <c r="E187" s="55" t="str">
        <f>IF(B187="","",IF(Flächenverzeichnis!D192="","Angabe fehlt!",Flächenverzeichnis!D192))</f>
        <v/>
      </c>
      <c r="F187" s="29" t="str">
        <f>IF(B187="","",IF(D187="Analysewert fehlt!","Versorgungsstufe unbekannt!",IF(AND(Flächenverzeichnis!F192&gt;20,OR(D187="A",D187="B",D187="C")),10,IF(D187="A","30",IF(D187="B","20",IF(D187="C","10","0"))))))</f>
        <v/>
      </c>
      <c r="G187" s="29" t="str">
        <f t="shared" si="16"/>
        <v/>
      </c>
      <c r="H187" s="131" t="str">
        <f>IF(B187="","",IF(Flächenverzeichnis!F192="",30,IF('P-Bedarfsermittlung'!D187="A",30,IF('P-Bedarfsermittlung'!D187="B",20,10))))</f>
        <v/>
      </c>
      <c r="I187" s="31"/>
      <c r="J187" s="31"/>
      <c r="K187" s="27" t="str">
        <f>IF(J187="","",IF(INDEX(Düngemittel!$G:$G,MATCH(J187,Düngemittel!$B:$B,0))="","keine Angabe verfügbar!",INDEX(Düngemittel!$G:$G,MATCH(J187,Düngemittel!$B:$B,0))))</f>
        <v/>
      </c>
      <c r="L187" s="35" t="str">
        <f t="shared" si="12"/>
        <v/>
      </c>
      <c r="M187" s="25" t="str">
        <f t="shared" si="17"/>
        <v/>
      </c>
      <c r="N187" s="27" t="str">
        <f>IF(J187="","",INDEX(Düngemittel!$D:$D,MATCH(J187,Düngemittel!$B:$B,0)))</f>
        <v/>
      </c>
      <c r="O187" s="27" t="str">
        <f>IF(J187="","",INDEX(Düngemittel!$E:$E,MATCH(J187,Düngemittel!$B:$B,0)))</f>
        <v/>
      </c>
      <c r="P187" s="27" t="str">
        <f>IF(J187="","",INDEX(Düngemittel!$F:$F,MATCH(J187,Düngemittel!$B:$B,0)))</f>
        <v/>
      </c>
      <c r="Q187" s="143" t="str">
        <f t="shared" si="18"/>
        <v/>
      </c>
      <c r="R187" s="144" t="str">
        <f t="shared" si="19"/>
        <v/>
      </c>
    </row>
    <row r="188" spans="1:18" ht="15.75" x14ac:dyDescent="0.25">
      <c r="A188" s="95">
        <v>182</v>
      </c>
      <c r="B188" s="24" t="str">
        <f>IF(Flächenverzeichnis!A193="","",Flächenverzeichnis!A193)</f>
        <v/>
      </c>
      <c r="C188" s="25" t="str">
        <f>IF(Flächenverzeichnis!B193="","",Flächenverzeichnis!B193)</f>
        <v/>
      </c>
      <c r="D188" s="24" t="str">
        <f>IF(B188="","",IF(Flächenverzeichnis!F193="","Analysewert fehlt!",IF(AND(Flächenverzeichnis!F193&gt;=0,Flächenverzeichnis!F193&lt;=4),"A",IF(AND(Flächenverzeichnis!F193&gt;=5,Flächenverzeichnis!F193&lt;=7),"B",IF(AND(Flächenverzeichnis!F193&gt;=8,Flächenverzeichnis!F193&lt;=18),"C",IF(AND(Flächenverzeichnis!F193&gt;=19,Flächenverzeichnis!F193&lt;=27),"D",IF(Flächenverzeichnis!F193&gt;=28,"E","")))))))</f>
        <v/>
      </c>
      <c r="E188" s="55" t="str">
        <f>IF(B188="","",IF(Flächenverzeichnis!D193="","Angabe fehlt!",Flächenverzeichnis!D193))</f>
        <v/>
      </c>
      <c r="F188" s="29" t="str">
        <f>IF(B188="","",IF(D188="Analysewert fehlt!","Versorgungsstufe unbekannt!",IF(AND(Flächenverzeichnis!F193&gt;20,OR(D188="A",D188="B",D188="C")),10,IF(D188="A","30",IF(D188="B","20",IF(D188="C","10","0"))))))</f>
        <v/>
      </c>
      <c r="G188" s="29" t="str">
        <f t="shared" si="16"/>
        <v/>
      </c>
      <c r="H188" s="131" t="str">
        <f>IF(B188="","",IF(Flächenverzeichnis!F193="",30,IF('P-Bedarfsermittlung'!D188="A",30,IF('P-Bedarfsermittlung'!D188="B",20,10))))</f>
        <v/>
      </c>
      <c r="I188" s="31"/>
      <c r="J188" s="31"/>
      <c r="K188" s="27" t="str">
        <f>IF(J188="","",IF(INDEX(Düngemittel!$G:$G,MATCH(J188,Düngemittel!$B:$B,0))="","keine Angabe verfügbar!",INDEX(Düngemittel!$G:$G,MATCH(J188,Düngemittel!$B:$B,0))))</f>
        <v/>
      </c>
      <c r="L188" s="35" t="str">
        <f t="shared" si="12"/>
        <v/>
      </c>
      <c r="M188" s="25" t="str">
        <f t="shared" si="17"/>
        <v/>
      </c>
      <c r="N188" s="27" t="str">
        <f>IF(J188="","",INDEX(Düngemittel!$D:$D,MATCH(J188,Düngemittel!$B:$B,0)))</f>
        <v/>
      </c>
      <c r="O188" s="27" t="str">
        <f>IF(J188="","",INDEX(Düngemittel!$E:$E,MATCH(J188,Düngemittel!$B:$B,0)))</f>
        <v/>
      </c>
      <c r="P188" s="27" t="str">
        <f>IF(J188="","",INDEX(Düngemittel!$F:$F,MATCH(J188,Düngemittel!$B:$B,0)))</f>
        <v/>
      </c>
      <c r="Q188" s="143" t="str">
        <f t="shared" si="18"/>
        <v/>
      </c>
      <c r="R188" s="144" t="str">
        <f t="shared" si="19"/>
        <v/>
      </c>
    </row>
    <row r="189" spans="1:18" ht="15.75" x14ac:dyDescent="0.25">
      <c r="A189" s="95">
        <v>183</v>
      </c>
      <c r="B189" s="24" t="str">
        <f>IF(Flächenverzeichnis!A194="","",Flächenverzeichnis!A194)</f>
        <v/>
      </c>
      <c r="C189" s="25" t="str">
        <f>IF(Flächenverzeichnis!B194="","",Flächenverzeichnis!B194)</f>
        <v/>
      </c>
      <c r="D189" s="24" t="str">
        <f>IF(B189="","",IF(Flächenverzeichnis!F194="","Analysewert fehlt!",IF(AND(Flächenverzeichnis!F194&gt;=0,Flächenverzeichnis!F194&lt;=4),"A",IF(AND(Flächenverzeichnis!F194&gt;=5,Flächenverzeichnis!F194&lt;=7),"B",IF(AND(Flächenverzeichnis!F194&gt;=8,Flächenverzeichnis!F194&lt;=18),"C",IF(AND(Flächenverzeichnis!F194&gt;=19,Flächenverzeichnis!F194&lt;=27),"D",IF(Flächenverzeichnis!F194&gt;=28,"E","")))))))</f>
        <v/>
      </c>
      <c r="E189" s="55" t="str">
        <f>IF(B189="","",IF(Flächenverzeichnis!D194="","Angabe fehlt!",Flächenverzeichnis!D194))</f>
        <v/>
      </c>
      <c r="F189" s="29" t="str">
        <f>IF(B189="","",IF(D189="Analysewert fehlt!","Versorgungsstufe unbekannt!",IF(AND(Flächenverzeichnis!F194&gt;20,OR(D189="A",D189="B",D189="C")),10,IF(D189="A","30",IF(D189="B","20",IF(D189="C","10","0"))))))</f>
        <v/>
      </c>
      <c r="G189" s="29" t="str">
        <f t="shared" si="16"/>
        <v/>
      </c>
      <c r="H189" s="131" t="str">
        <f>IF(B189="","",IF(Flächenverzeichnis!F194="",30,IF('P-Bedarfsermittlung'!D189="A",30,IF('P-Bedarfsermittlung'!D189="B",20,10))))</f>
        <v/>
      </c>
      <c r="I189" s="31"/>
      <c r="J189" s="31"/>
      <c r="K189" s="27" t="str">
        <f>IF(J189="","",IF(INDEX(Düngemittel!$G:$G,MATCH(J189,Düngemittel!$B:$B,0))="","keine Angabe verfügbar!",INDEX(Düngemittel!$G:$G,MATCH(J189,Düngemittel!$B:$B,0))))</f>
        <v/>
      </c>
      <c r="L189" s="35" t="str">
        <f t="shared" si="12"/>
        <v/>
      </c>
      <c r="M189" s="25" t="str">
        <f t="shared" si="17"/>
        <v/>
      </c>
      <c r="N189" s="27" t="str">
        <f>IF(J189="","",INDEX(Düngemittel!$D:$D,MATCH(J189,Düngemittel!$B:$B,0)))</f>
        <v/>
      </c>
      <c r="O189" s="27" t="str">
        <f>IF(J189="","",INDEX(Düngemittel!$E:$E,MATCH(J189,Düngemittel!$B:$B,0)))</f>
        <v/>
      </c>
      <c r="P189" s="27" t="str">
        <f>IF(J189="","",INDEX(Düngemittel!$F:$F,MATCH(J189,Düngemittel!$B:$B,0)))</f>
        <v/>
      </c>
      <c r="Q189" s="143" t="str">
        <f t="shared" si="18"/>
        <v/>
      </c>
      <c r="R189" s="144" t="str">
        <f t="shared" si="19"/>
        <v/>
      </c>
    </row>
    <row r="190" spans="1:18" ht="15.75" x14ac:dyDescent="0.25">
      <c r="A190" s="95">
        <v>184</v>
      </c>
      <c r="B190" s="24" t="str">
        <f>IF(Flächenverzeichnis!A195="","",Flächenverzeichnis!A195)</f>
        <v/>
      </c>
      <c r="C190" s="25" t="str">
        <f>IF(Flächenverzeichnis!B195="","",Flächenverzeichnis!B195)</f>
        <v/>
      </c>
      <c r="D190" s="24" t="str">
        <f>IF(B190="","",IF(Flächenverzeichnis!F195="","Analysewert fehlt!",IF(AND(Flächenverzeichnis!F195&gt;=0,Flächenverzeichnis!F195&lt;=4),"A",IF(AND(Flächenverzeichnis!F195&gt;=5,Flächenverzeichnis!F195&lt;=7),"B",IF(AND(Flächenverzeichnis!F195&gt;=8,Flächenverzeichnis!F195&lt;=18),"C",IF(AND(Flächenverzeichnis!F195&gt;=19,Flächenverzeichnis!F195&lt;=27),"D",IF(Flächenverzeichnis!F195&gt;=28,"E","")))))))</f>
        <v/>
      </c>
      <c r="E190" s="55" t="str">
        <f>IF(B190="","",IF(Flächenverzeichnis!D195="","Angabe fehlt!",Flächenverzeichnis!D195))</f>
        <v/>
      </c>
      <c r="F190" s="29" t="str">
        <f>IF(B190="","",IF(D190="Analysewert fehlt!","Versorgungsstufe unbekannt!",IF(AND(Flächenverzeichnis!F195&gt;20,OR(D190="A",D190="B",D190="C")),10,IF(D190="A","30",IF(D190="B","20",IF(D190="C","10","0"))))))</f>
        <v/>
      </c>
      <c r="G190" s="29" t="str">
        <f t="shared" si="16"/>
        <v/>
      </c>
      <c r="H190" s="131" t="str">
        <f>IF(B190="","",IF(Flächenverzeichnis!F195="",30,IF('P-Bedarfsermittlung'!D190="A",30,IF('P-Bedarfsermittlung'!D190="B",20,10))))</f>
        <v/>
      </c>
      <c r="I190" s="31"/>
      <c r="J190" s="31"/>
      <c r="K190" s="27" t="str">
        <f>IF(J190="","",IF(INDEX(Düngemittel!$G:$G,MATCH(J190,Düngemittel!$B:$B,0))="","keine Angabe verfügbar!",INDEX(Düngemittel!$G:$G,MATCH(J190,Düngemittel!$B:$B,0))))</f>
        <v/>
      </c>
      <c r="L190" s="35" t="str">
        <f t="shared" si="12"/>
        <v/>
      </c>
      <c r="M190" s="25" t="str">
        <f t="shared" si="17"/>
        <v/>
      </c>
      <c r="N190" s="27" t="str">
        <f>IF(J190="","",INDEX(Düngemittel!$D:$D,MATCH(J190,Düngemittel!$B:$B,0)))</f>
        <v/>
      </c>
      <c r="O190" s="27" t="str">
        <f>IF(J190="","",INDEX(Düngemittel!$E:$E,MATCH(J190,Düngemittel!$B:$B,0)))</f>
        <v/>
      </c>
      <c r="P190" s="27" t="str">
        <f>IF(J190="","",INDEX(Düngemittel!$F:$F,MATCH(J190,Düngemittel!$B:$B,0)))</f>
        <v/>
      </c>
      <c r="Q190" s="143" t="str">
        <f t="shared" si="18"/>
        <v/>
      </c>
      <c r="R190" s="144" t="str">
        <f t="shared" si="19"/>
        <v/>
      </c>
    </row>
    <row r="191" spans="1:18" ht="15.75" x14ac:dyDescent="0.25">
      <c r="A191" s="95">
        <v>185</v>
      </c>
      <c r="B191" s="24" t="str">
        <f>IF(Flächenverzeichnis!A196="","",Flächenverzeichnis!A196)</f>
        <v/>
      </c>
      <c r="C191" s="25" t="str">
        <f>IF(Flächenverzeichnis!B196="","",Flächenverzeichnis!B196)</f>
        <v/>
      </c>
      <c r="D191" s="24" t="str">
        <f>IF(B191="","",IF(Flächenverzeichnis!F196="","Analysewert fehlt!",IF(AND(Flächenverzeichnis!F196&gt;=0,Flächenverzeichnis!F196&lt;=4),"A",IF(AND(Flächenverzeichnis!F196&gt;=5,Flächenverzeichnis!F196&lt;=7),"B",IF(AND(Flächenverzeichnis!F196&gt;=8,Flächenverzeichnis!F196&lt;=18),"C",IF(AND(Flächenverzeichnis!F196&gt;=19,Flächenverzeichnis!F196&lt;=27),"D",IF(Flächenverzeichnis!F196&gt;=28,"E","")))))))</f>
        <v/>
      </c>
      <c r="E191" s="55" t="str">
        <f>IF(B191="","",IF(Flächenverzeichnis!D196="","Angabe fehlt!",Flächenverzeichnis!D196))</f>
        <v/>
      </c>
      <c r="F191" s="29" t="str">
        <f>IF(B191="","",IF(D191="Analysewert fehlt!","Versorgungsstufe unbekannt!",IF(AND(Flächenverzeichnis!F196&gt;20,OR(D191="A",D191="B",D191="C")),10,IF(D191="A","30",IF(D191="B","20",IF(D191="C","10","0"))))))</f>
        <v/>
      </c>
      <c r="G191" s="29" t="str">
        <f t="shared" si="16"/>
        <v/>
      </c>
      <c r="H191" s="131" t="str">
        <f>IF(B191="","",IF(Flächenverzeichnis!F196="",30,IF('P-Bedarfsermittlung'!D191="A",30,IF('P-Bedarfsermittlung'!D191="B",20,10))))</f>
        <v/>
      </c>
      <c r="I191" s="31"/>
      <c r="J191" s="31"/>
      <c r="K191" s="27" t="str">
        <f>IF(J191="","",IF(INDEX(Düngemittel!$G:$G,MATCH(J191,Düngemittel!$B:$B,0))="","keine Angabe verfügbar!",INDEX(Düngemittel!$G:$G,MATCH(J191,Düngemittel!$B:$B,0))))</f>
        <v/>
      </c>
      <c r="L191" s="35" t="str">
        <f t="shared" si="12"/>
        <v/>
      </c>
      <c r="M191" s="25" t="str">
        <f t="shared" si="17"/>
        <v/>
      </c>
      <c r="N191" s="27" t="str">
        <f>IF(J191="","",INDEX(Düngemittel!$D:$D,MATCH(J191,Düngemittel!$B:$B,0)))</f>
        <v/>
      </c>
      <c r="O191" s="27" t="str">
        <f>IF(J191="","",INDEX(Düngemittel!$E:$E,MATCH(J191,Düngemittel!$B:$B,0)))</f>
        <v/>
      </c>
      <c r="P191" s="27" t="str">
        <f>IF(J191="","",INDEX(Düngemittel!$F:$F,MATCH(J191,Düngemittel!$B:$B,0)))</f>
        <v/>
      </c>
      <c r="Q191" s="143" t="str">
        <f t="shared" si="18"/>
        <v/>
      </c>
      <c r="R191" s="144" t="str">
        <f t="shared" si="19"/>
        <v/>
      </c>
    </row>
    <row r="192" spans="1:18" ht="15.75" x14ac:dyDescent="0.25">
      <c r="A192" s="95">
        <v>186</v>
      </c>
      <c r="B192" s="24" t="str">
        <f>IF(Flächenverzeichnis!A197="","",Flächenverzeichnis!A197)</f>
        <v/>
      </c>
      <c r="C192" s="25" t="str">
        <f>IF(Flächenverzeichnis!B197="","",Flächenverzeichnis!B197)</f>
        <v/>
      </c>
      <c r="D192" s="24" t="str">
        <f>IF(B192="","",IF(Flächenverzeichnis!F197="","Analysewert fehlt!",IF(AND(Flächenverzeichnis!F197&gt;=0,Flächenverzeichnis!F197&lt;=4),"A",IF(AND(Flächenverzeichnis!F197&gt;=5,Flächenverzeichnis!F197&lt;=7),"B",IF(AND(Flächenverzeichnis!F197&gt;=8,Flächenverzeichnis!F197&lt;=18),"C",IF(AND(Flächenverzeichnis!F197&gt;=19,Flächenverzeichnis!F197&lt;=27),"D",IF(Flächenverzeichnis!F197&gt;=28,"E","")))))))</f>
        <v/>
      </c>
      <c r="E192" s="55" t="str">
        <f>IF(B192="","",IF(Flächenverzeichnis!D197="","Angabe fehlt!",Flächenverzeichnis!D197))</f>
        <v/>
      </c>
      <c r="F192" s="29" t="str">
        <f>IF(B192="","",IF(D192="Analysewert fehlt!","Versorgungsstufe unbekannt!",IF(AND(Flächenverzeichnis!F197&gt;20,OR(D192="A",D192="B",D192="C")),10,IF(D192="A","30",IF(D192="B","20",IF(D192="C","10","0"))))))</f>
        <v/>
      </c>
      <c r="G192" s="29" t="str">
        <f t="shared" si="16"/>
        <v/>
      </c>
      <c r="H192" s="131" t="str">
        <f>IF(B192="","",IF(Flächenverzeichnis!F197="",30,IF('P-Bedarfsermittlung'!D192="A",30,IF('P-Bedarfsermittlung'!D192="B",20,10))))</f>
        <v/>
      </c>
      <c r="I192" s="31"/>
      <c r="J192" s="31"/>
      <c r="K192" s="27" t="str">
        <f>IF(J192="","",IF(INDEX(Düngemittel!$G:$G,MATCH(J192,Düngemittel!$B:$B,0))="","keine Angabe verfügbar!",INDEX(Düngemittel!$G:$G,MATCH(J192,Düngemittel!$B:$B,0))))</f>
        <v/>
      </c>
      <c r="L192" s="35" t="str">
        <f t="shared" si="12"/>
        <v/>
      </c>
      <c r="M192" s="25" t="str">
        <f t="shared" si="17"/>
        <v/>
      </c>
      <c r="N192" s="27" t="str">
        <f>IF(J192="","",INDEX(Düngemittel!$D:$D,MATCH(J192,Düngemittel!$B:$B,0)))</f>
        <v/>
      </c>
      <c r="O192" s="27" t="str">
        <f>IF(J192="","",INDEX(Düngemittel!$E:$E,MATCH(J192,Düngemittel!$B:$B,0)))</f>
        <v/>
      </c>
      <c r="P192" s="27" t="str">
        <f>IF(J192="","",INDEX(Düngemittel!$F:$F,MATCH(J192,Düngemittel!$B:$B,0)))</f>
        <v/>
      </c>
      <c r="Q192" s="143" t="str">
        <f t="shared" si="18"/>
        <v/>
      </c>
      <c r="R192" s="144" t="str">
        <f t="shared" si="19"/>
        <v/>
      </c>
    </row>
    <row r="193" spans="1:18" ht="15.75" x14ac:dyDescent="0.25">
      <c r="A193" s="95">
        <v>187</v>
      </c>
      <c r="B193" s="24" t="str">
        <f>IF(Flächenverzeichnis!A198="","",Flächenverzeichnis!A198)</f>
        <v/>
      </c>
      <c r="C193" s="25" t="str">
        <f>IF(Flächenverzeichnis!B198="","",Flächenverzeichnis!B198)</f>
        <v/>
      </c>
      <c r="D193" s="24" t="str">
        <f>IF(B193="","",IF(Flächenverzeichnis!F198="","Analysewert fehlt!",IF(AND(Flächenverzeichnis!F198&gt;=0,Flächenverzeichnis!F198&lt;=4),"A",IF(AND(Flächenverzeichnis!F198&gt;=5,Flächenverzeichnis!F198&lt;=7),"B",IF(AND(Flächenverzeichnis!F198&gt;=8,Flächenverzeichnis!F198&lt;=18),"C",IF(AND(Flächenverzeichnis!F198&gt;=19,Flächenverzeichnis!F198&lt;=27),"D",IF(Flächenverzeichnis!F198&gt;=28,"E","")))))))</f>
        <v/>
      </c>
      <c r="E193" s="55" t="str">
        <f>IF(B193="","",IF(Flächenverzeichnis!D198="","Angabe fehlt!",Flächenverzeichnis!D198))</f>
        <v/>
      </c>
      <c r="F193" s="29" t="str">
        <f>IF(B193="","",IF(D193="Analysewert fehlt!","Versorgungsstufe unbekannt!",IF(AND(Flächenverzeichnis!F198&gt;20,OR(D193="A",D193="B",D193="C")),10,IF(D193="A","30",IF(D193="B","20",IF(D193="C","10","0"))))))</f>
        <v/>
      </c>
      <c r="G193" s="29" t="str">
        <f t="shared" si="16"/>
        <v/>
      </c>
      <c r="H193" s="131" t="str">
        <f>IF(B193="","",IF(Flächenverzeichnis!F198="",30,IF('P-Bedarfsermittlung'!D193="A",30,IF('P-Bedarfsermittlung'!D193="B",20,10))))</f>
        <v/>
      </c>
      <c r="I193" s="31"/>
      <c r="J193" s="31"/>
      <c r="K193" s="27" t="str">
        <f>IF(J193="","",IF(INDEX(Düngemittel!$G:$G,MATCH(J193,Düngemittel!$B:$B,0))="","keine Angabe verfügbar!",INDEX(Düngemittel!$G:$G,MATCH(J193,Düngemittel!$B:$B,0))))</f>
        <v/>
      </c>
      <c r="L193" s="35" t="str">
        <f t="shared" si="12"/>
        <v/>
      </c>
      <c r="M193" s="25" t="str">
        <f t="shared" si="17"/>
        <v/>
      </c>
      <c r="N193" s="27" t="str">
        <f>IF(J193="","",INDEX(Düngemittel!$D:$D,MATCH(J193,Düngemittel!$B:$B,0)))</f>
        <v/>
      </c>
      <c r="O193" s="27" t="str">
        <f>IF(J193="","",INDEX(Düngemittel!$E:$E,MATCH(J193,Düngemittel!$B:$B,0)))</f>
        <v/>
      </c>
      <c r="P193" s="27" t="str">
        <f>IF(J193="","",INDEX(Düngemittel!$F:$F,MATCH(J193,Düngemittel!$B:$B,0)))</f>
        <v/>
      </c>
      <c r="Q193" s="143" t="str">
        <f t="shared" si="18"/>
        <v/>
      </c>
      <c r="R193" s="144" t="str">
        <f t="shared" si="19"/>
        <v/>
      </c>
    </row>
    <row r="194" spans="1:18" ht="15.75" x14ac:dyDescent="0.25">
      <c r="A194" s="95">
        <v>188</v>
      </c>
      <c r="B194" s="24" t="str">
        <f>IF(Flächenverzeichnis!A199="","",Flächenverzeichnis!A199)</f>
        <v/>
      </c>
      <c r="C194" s="25" t="str">
        <f>IF(Flächenverzeichnis!B199="","",Flächenverzeichnis!B199)</f>
        <v/>
      </c>
      <c r="D194" s="24" t="str">
        <f>IF(B194="","",IF(Flächenverzeichnis!F199="","Analysewert fehlt!",IF(AND(Flächenverzeichnis!F199&gt;=0,Flächenverzeichnis!F199&lt;=4),"A",IF(AND(Flächenverzeichnis!F199&gt;=5,Flächenverzeichnis!F199&lt;=7),"B",IF(AND(Flächenverzeichnis!F199&gt;=8,Flächenverzeichnis!F199&lt;=18),"C",IF(AND(Flächenverzeichnis!F199&gt;=19,Flächenverzeichnis!F199&lt;=27),"D",IF(Flächenverzeichnis!F199&gt;=28,"E","")))))))</f>
        <v/>
      </c>
      <c r="E194" s="55" t="str">
        <f>IF(B194="","",IF(Flächenverzeichnis!D199="","Angabe fehlt!",Flächenverzeichnis!D199))</f>
        <v/>
      </c>
      <c r="F194" s="29" t="str">
        <f>IF(B194="","",IF(D194="Analysewert fehlt!","Versorgungsstufe unbekannt!",IF(AND(Flächenverzeichnis!F199&gt;20,OR(D194="A",D194="B",D194="C")),10,IF(D194="A","30",IF(D194="B","20",IF(D194="C","10","0"))))))</f>
        <v/>
      </c>
      <c r="G194" s="29" t="str">
        <f t="shared" si="16"/>
        <v/>
      </c>
      <c r="H194" s="131" t="str">
        <f>IF(B194="","",IF(Flächenverzeichnis!F199="",30,IF('P-Bedarfsermittlung'!D194="A",30,IF('P-Bedarfsermittlung'!D194="B",20,10))))</f>
        <v/>
      </c>
      <c r="I194" s="31"/>
      <c r="J194" s="31"/>
      <c r="K194" s="27" t="str">
        <f>IF(J194="","",IF(INDEX(Düngemittel!$G:$G,MATCH(J194,Düngemittel!$B:$B,0))="","keine Angabe verfügbar!",INDEX(Düngemittel!$G:$G,MATCH(J194,Düngemittel!$B:$B,0))))</f>
        <v/>
      </c>
      <c r="L194" s="35" t="str">
        <f t="shared" si="12"/>
        <v/>
      </c>
      <c r="M194" s="25" t="str">
        <f t="shared" si="17"/>
        <v/>
      </c>
      <c r="N194" s="27" t="str">
        <f>IF(J194="","",INDEX(Düngemittel!$D:$D,MATCH(J194,Düngemittel!$B:$B,0)))</f>
        <v/>
      </c>
      <c r="O194" s="27" t="str">
        <f>IF(J194="","",INDEX(Düngemittel!$E:$E,MATCH(J194,Düngemittel!$B:$B,0)))</f>
        <v/>
      </c>
      <c r="P194" s="27" t="str">
        <f>IF(J194="","",INDEX(Düngemittel!$F:$F,MATCH(J194,Düngemittel!$B:$B,0)))</f>
        <v/>
      </c>
      <c r="Q194" s="143" t="str">
        <f t="shared" si="18"/>
        <v/>
      </c>
      <c r="R194" s="144" t="str">
        <f t="shared" si="19"/>
        <v/>
      </c>
    </row>
    <row r="195" spans="1:18" ht="15.75" x14ac:dyDescent="0.25">
      <c r="A195" s="95">
        <v>189</v>
      </c>
      <c r="B195" s="24" t="str">
        <f>IF(Flächenverzeichnis!A200="","",Flächenverzeichnis!A200)</f>
        <v/>
      </c>
      <c r="C195" s="25" t="str">
        <f>IF(Flächenverzeichnis!B200="","",Flächenverzeichnis!B200)</f>
        <v/>
      </c>
      <c r="D195" s="24" t="str">
        <f>IF(B195="","",IF(Flächenverzeichnis!F200="","Analysewert fehlt!",IF(AND(Flächenverzeichnis!F200&gt;=0,Flächenverzeichnis!F200&lt;=4),"A",IF(AND(Flächenverzeichnis!F200&gt;=5,Flächenverzeichnis!F200&lt;=7),"B",IF(AND(Flächenverzeichnis!F200&gt;=8,Flächenverzeichnis!F200&lt;=18),"C",IF(AND(Flächenverzeichnis!F200&gt;=19,Flächenverzeichnis!F200&lt;=27),"D",IF(Flächenverzeichnis!F200&gt;=28,"E","")))))))</f>
        <v/>
      </c>
      <c r="E195" s="55" t="str">
        <f>IF(B195="","",IF(Flächenverzeichnis!D200="","Angabe fehlt!",Flächenverzeichnis!D200))</f>
        <v/>
      </c>
      <c r="F195" s="29" t="str">
        <f>IF(B195="","",IF(D195="Analysewert fehlt!","Versorgungsstufe unbekannt!",IF(AND(Flächenverzeichnis!F200&gt;20,OR(D195="A",D195="B",D195="C")),10,IF(D195="A","30",IF(D195="B","20",IF(D195="C","10","0"))))))</f>
        <v/>
      </c>
      <c r="G195" s="29" t="str">
        <f t="shared" si="16"/>
        <v/>
      </c>
      <c r="H195" s="131" t="str">
        <f>IF(B195="","",IF(Flächenverzeichnis!F200="",30,IF('P-Bedarfsermittlung'!D195="A",30,IF('P-Bedarfsermittlung'!D195="B",20,10))))</f>
        <v/>
      </c>
      <c r="I195" s="31"/>
      <c r="J195" s="31"/>
      <c r="K195" s="27" t="str">
        <f>IF(J195="","",IF(INDEX(Düngemittel!$G:$G,MATCH(J195,Düngemittel!$B:$B,0))="","keine Angabe verfügbar!",INDEX(Düngemittel!$G:$G,MATCH(J195,Düngemittel!$B:$B,0))))</f>
        <v/>
      </c>
      <c r="L195" s="35" t="str">
        <f t="shared" si="12"/>
        <v/>
      </c>
      <c r="M195" s="25" t="str">
        <f t="shared" si="17"/>
        <v/>
      </c>
      <c r="N195" s="27" t="str">
        <f>IF(J195="","",INDEX(Düngemittel!$D:$D,MATCH(J195,Düngemittel!$B:$B,0)))</f>
        <v/>
      </c>
      <c r="O195" s="27" t="str">
        <f>IF(J195="","",INDEX(Düngemittel!$E:$E,MATCH(J195,Düngemittel!$B:$B,0)))</f>
        <v/>
      </c>
      <c r="P195" s="27" t="str">
        <f>IF(J195="","",INDEX(Düngemittel!$F:$F,MATCH(J195,Düngemittel!$B:$B,0)))</f>
        <v/>
      </c>
      <c r="Q195" s="143" t="str">
        <f t="shared" si="18"/>
        <v/>
      </c>
      <c r="R195" s="144" t="str">
        <f t="shared" si="19"/>
        <v/>
      </c>
    </row>
    <row r="196" spans="1:18" ht="15.75" x14ac:dyDescent="0.25">
      <c r="A196" s="95">
        <v>190</v>
      </c>
      <c r="B196" s="24" t="str">
        <f>IF(Flächenverzeichnis!A201="","",Flächenverzeichnis!A201)</f>
        <v/>
      </c>
      <c r="C196" s="25" t="str">
        <f>IF(Flächenverzeichnis!B201="","",Flächenverzeichnis!B201)</f>
        <v/>
      </c>
      <c r="D196" s="24" t="str">
        <f>IF(B196="","",IF(Flächenverzeichnis!F201="","Analysewert fehlt!",IF(AND(Flächenverzeichnis!F201&gt;=0,Flächenverzeichnis!F201&lt;=4),"A",IF(AND(Flächenverzeichnis!F201&gt;=5,Flächenverzeichnis!F201&lt;=7),"B",IF(AND(Flächenverzeichnis!F201&gt;=8,Flächenverzeichnis!F201&lt;=18),"C",IF(AND(Flächenverzeichnis!F201&gt;=19,Flächenverzeichnis!F201&lt;=27),"D",IF(Flächenverzeichnis!F201&gt;=28,"E","")))))))</f>
        <v/>
      </c>
      <c r="E196" s="55" t="str">
        <f>IF(B196="","",IF(Flächenverzeichnis!D201="","Angabe fehlt!",Flächenverzeichnis!D201))</f>
        <v/>
      </c>
      <c r="F196" s="29" t="str">
        <f>IF(B196="","",IF(D196="Analysewert fehlt!","Versorgungsstufe unbekannt!",IF(AND(Flächenverzeichnis!F201&gt;20,OR(D196="A",D196="B",D196="C")),10,IF(D196="A","30",IF(D196="B","20",IF(D196="C","10","0"))))))</f>
        <v/>
      </c>
      <c r="G196" s="29" t="str">
        <f t="shared" si="16"/>
        <v/>
      </c>
      <c r="H196" s="131" t="str">
        <f>IF(B196="","",IF(Flächenverzeichnis!F201="",30,IF('P-Bedarfsermittlung'!D196="A",30,IF('P-Bedarfsermittlung'!D196="B",20,10))))</f>
        <v/>
      </c>
      <c r="I196" s="31"/>
      <c r="J196" s="31"/>
      <c r="K196" s="27" t="str">
        <f>IF(J196="","",IF(INDEX(Düngemittel!$G:$G,MATCH(J196,Düngemittel!$B:$B,0))="","keine Angabe verfügbar!",INDEX(Düngemittel!$G:$G,MATCH(J196,Düngemittel!$B:$B,0))))</f>
        <v/>
      </c>
      <c r="L196" s="35" t="str">
        <f t="shared" si="12"/>
        <v/>
      </c>
      <c r="M196" s="25" t="str">
        <f t="shared" si="17"/>
        <v/>
      </c>
      <c r="N196" s="27" t="str">
        <f>IF(J196="","",INDEX(Düngemittel!$D:$D,MATCH(J196,Düngemittel!$B:$B,0)))</f>
        <v/>
      </c>
      <c r="O196" s="27" t="str">
        <f>IF(J196="","",INDEX(Düngemittel!$E:$E,MATCH(J196,Düngemittel!$B:$B,0)))</f>
        <v/>
      </c>
      <c r="P196" s="27" t="str">
        <f>IF(J196="","",INDEX(Düngemittel!$F:$F,MATCH(J196,Düngemittel!$B:$B,0)))</f>
        <v/>
      </c>
      <c r="Q196" s="143" t="str">
        <f t="shared" si="18"/>
        <v/>
      </c>
      <c r="R196" s="144" t="str">
        <f t="shared" si="19"/>
        <v/>
      </c>
    </row>
    <row r="197" spans="1:18" ht="15.75" x14ac:dyDescent="0.25">
      <c r="A197" s="95">
        <v>191</v>
      </c>
      <c r="B197" s="24" t="str">
        <f>IF(Flächenverzeichnis!A202="","",Flächenverzeichnis!A202)</f>
        <v/>
      </c>
      <c r="C197" s="25" t="str">
        <f>IF(Flächenverzeichnis!B202="","",Flächenverzeichnis!B202)</f>
        <v/>
      </c>
      <c r="D197" s="24" t="str">
        <f>IF(B197="","",IF(Flächenverzeichnis!F202="","Analysewert fehlt!",IF(AND(Flächenverzeichnis!F202&gt;=0,Flächenverzeichnis!F202&lt;=4),"A",IF(AND(Flächenverzeichnis!F202&gt;=5,Flächenverzeichnis!F202&lt;=7),"B",IF(AND(Flächenverzeichnis!F202&gt;=8,Flächenverzeichnis!F202&lt;=18),"C",IF(AND(Flächenverzeichnis!F202&gt;=19,Flächenverzeichnis!F202&lt;=27),"D",IF(Flächenverzeichnis!F202&gt;=28,"E","")))))))</f>
        <v/>
      </c>
      <c r="E197" s="55" t="str">
        <f>IF(B197="","",IF(Flächenverzeichnis!D202="","Angabe fehlt!",Flächenverzeichnis!D202))</f>
        <v/>
      </c>
      <c r="F197" s="29" t="str">
        <f>IF(B197="","",IF(D197="Analysewert fehlt!","Versorgungsstufe unbekannt!",IF(AND(Flächenverzeichnis!F202&gt;20,OR(D197="A",D197="B",D197="C")),10,IF(D197="A","30",IF(D197="B","20",IF(D197="C","10","0"))))))</f>
        <v/>
      </c>
      <c r="G197" s="29" t="str">
        <f t="shared" si="16"/>
        <v/>
      </c>
      <c r="H197" s="131" t="str">
        <f>IF(B197="","",IF(Flächenverzeichnis!F202="",30,IF('P-Bedarfsermittlung'!D197="A",30,IF('P-Bedarfsermittlung'!D197="B",20,10))))</f>
        <v/>
      </c>
      <c r="I197" s="31"/>
      <c r="J197" s="31"/>
      <c r="K197" s="27" t="str">
        <f>IF(J197="","",IF(INDEX(Düngemittel!$G:$G,MATCH(J197,Düngemittel!$B:$B,0))="","keine Angabe verfügbar!",INDEX(Düngemittel!$G:$G,MATCH(J197,Düngemittel!$B:$B,0))))</f>
        <v/>
      </c>
      <c r="L197" s="35" t="str">
        <f t="shared" si="12"/>
        <v/>
      </c>
      <c r="M197" s="25" t="str">
        <f t="shared" si="17"/>
        <v/>
      </c>
      <c r="N197" s="27" t="str">
        <f>IF(J197="","",INDEX(Düngemittel!$D:$D,MATCH(J197,Düngemittel!$B:$B,0)))</f>
        <v/>
      </c>
      <c r="O197" s="27" t="str">
        <f>IF(J197="","",INDEX(Düngemittel!$E:$E,MATCH(J197,Düngemittel!$B:$B,0)))</f>
        <v/>
      </c>
      <c r="P197" s="27" t="str">
        <f>IF(J197="","",INDEX(Düngemittel!$F:$F,MATCH(J197,Düngemittel!$B:$B,0)))</f>
        <v/>
      </c>
      <c r="Q197" s="143" t="str">
        <f t="shared" si="18"/>
        <v/>
      </c>
      <c r="R197" s="144" t="str">
        <f t="shared" si="19"/>
        <v/>
      </c>
    </row>
    <row r="198" spans="1:18" ht="15.75" x14ac:dyDescent="0.25">
      <c r="A198" s="95">
        <v>192</v>
      </c>
      <c r="B198" s="24" t="str">
        <f>IF(Flächenverzeichnis!A203="","",Flächenverzeichnis!A203)</f>
        <v/>
      </c>
      <c r="C198" s="25" t="str">
        <f>IF(Flächenverzeichnis!B203="","",Flächenverzeichnis!B203)</f>
        <v/>
      </c>
      <c r="D198" s="24" t="str">
        <f>IF(B198="","",IF(Flächenverzeichnis!F203="","Analysewert fehlt!",IF(AND(Flächenverzeichnis!F203&gt;=0,Flächenverzeichnis!F203&lt;=4),"A",IF(AND(Flächenverzeichnis!F203&gt;=5,Flächenverzeichnis!F203&lt;=7),"B",IF(AND(Flächenverzeichnis!F203&gt;=8,Flächenverzeichnis!F203&lt;=18),"C",IF(AND(Flächenverzeichnis!F203&gt;=19,Flächenverzeichnis!F203&lt;=27),"D",IF(Flächenverzeichnis!F203&gt;=28,"E","")))))))</f>
        <v/>
      </c>
      <c r="E198" s="55" t="str">
        <f>IF(B198="","",IF(Flächenverzeichnis!D203="","Angabe fehlt!",Flächenverzeichnis!D203))</f>
        <v/>
      </c>
      <c r="F198" s="29" t="str">
        <f>IF(B198="","",IF(D198="Analysewert fehlt!","Versorgungsstufe unbekannt!",IF(AND(Flächenverzeichnis!F203&gt;20,OR(D198="A",D198="B",D198="C")),10,IF(D198="A","30",IF(D198="B","20",IF(D198="C","10","0"))))))</f>
        <v/>
      </c>
      <c r="G198" s="29" t="str">
        <f t="shared" si="16"/>
        <v/>
      </c>
      <c r="H198" s="131" t="str">
        <f>IF(B198="","",IF(Flächenverzeichnis!F203="",30,IF('P-Bedarfsermittlung'!D198="A",30,IF('P-Bedarfsermittlung'!D198="B",20,10))))</f>
        <v/>
      </c>
      <c r="I198" s="31"/>
      <c r="J198" s="31"/>
      <c r="K198" s="27" t="str">
        <f>IF(J198="","",IF(INDEX(Düngemittel!$G:$G,MATCH(J198,Düngemittel!$B:$B,0))="","keine Angabe verfügbar!",INDEX(Düngemittel!$G:$G,MATCH(J198,Düngemittel!$B:$B,0))))</f>
        <v/>
      </c>
      <c r="L198" s="35" t="str">
        <f t="shared" si="12"/>
        <v/>
      </c>
      <c r="M198" s="25" t="str">
        <f t="shared" si="17"/>
        <v/>
      </c>
      <c r="N198" s="27" t="str">
        <f>IF(J198="","",INDEX(Düngemittel!$D:$D,MATCH(J198,Düngemittel!$B:$B,0)))</f>
        <v/>
      </c>
      <c r="O198" s="27" t="str">
        <f>IF(J198="","",INDEX(Düngemittel!$E:$E,MATCH(J198,Düngemittel!$B:$B,0)))</f>
        <v/>
      </c>
      <c r="P198" s="27" t="str">
        <f>IF(J198="","",INDEX(Düngemittel!$F:$F,MATCH(J198,Düngemittel!$B:$B,0)))</f>
        <v/>
      </c>
      <c r="Q198" s="143" t="str">
        <f t="shared" si="18"/>
        <v/>
      </c>
      <c r="R198" s="144" t="str">
        <f t="shared" si="19"/>
        <v/>
      </c>
    </row>
    <row r="199" spans="1:18" ht="15.75" x14ac:dyDescent="0.25">
      <c r="A199" s="95">
        <v>193</v>
      </c>
      <c r="B199" s="24" t="str">
        <f>IF(Flächenverzeichnis!A204="","",Flächenverzeichnis!A204)</f>
        <v/>
      </c>
      <c r="C199" s="25" t="str">
        <f>IF(Flächenverzeichnis!B204="","",Flächenverzeichnis!B204)</f>
        <v/>
      </c>
      <c r="D199" s="24" t="str">
        <f>IF(B199="","",IF(Flächenverzeichnis!F204="","Analysewert fehlt!",IF(AND(Flächenverzeichnis!F204&gt;=0,Flächenverzeichnis!F204&lt;=4),"A",IF(AND(Flächenverzeichnis!F204&gt;=5,Flächenverzeichnis!F204&lt;=7),"B",IF(AND(Flächenverzeichnis!F204&gt;=8,Flächenverzeichnis!F204&lt;=18),"C",IF(AND(Flächenverzeichnis!F204&gt;=19,Flächenverzeichnis!F204&lt;=27),"D",IF(Flächenverzeichnis!F204&gt;=28,"E","")))))))</f>
        <v/>
      </c>
      <c r="E199" s="55" t="str">
        <f>IF(B199="","",IF(Flächenverzeichnis!D204="","Angabe fehlt!",Flächenverzeichnis!D204))</f>
        <v/>
      </c>
      <c r="F199" s="29" t="str">
        <f>IF(B199="","",IF(D199="Analysewert fehlt!","Versorgungsstufe unbekannt!",IF(AND(Flächenverzeichnis!F204&gt;20,OR(D199="A",D199="B",D199="C")),10,IF(D199="A","30",IF(D199="B","20",IF(D199="C","10","0"))))))</f>
        <v/>
      </c>
      <c r="G199" s="29" t="str">
        <f t="shared" si="16"/>
        <v/>
      </c>
      <c r="H199" s="131" t="str">
        <f>IF(B199="","",IF(Flächenverzeichnis!F204="",30,IF('P-Bedarfsermittlung'!D199="A",30,IF('P-Bedarfsermittlung'!D199="B",20,10))))</f>
        <v/>
      </c>
      <c r="I199" s="31"/>
      <c r="J199" s="31"/>
      <c r="K199" s="27" t="str">
        <f>IF(J199="","",IF(INDEX(Düngemittel!$G:$G,MATCH(J199,Düngemittel!$B:$B,0))="","keine Angabe verfügbar!",INDEX(Düngemittel!$G:$G,MATCH(J199,Düngemittel!$B:$B,0))))</f>
        <v/>
      </c>
      <c r="L199" s="35" t="str">
        <f t="shared" si="12"/>
        <v/>
      </c>
      <c r="M199" s="25" t="str">
        <f t="shared" si="17"/>
        <v/>
      </c>
      <c r="N199" s="27" t="str">
        <f>IF(J199="","",INDEX(Düngemittel!$D:$D,MATCH(J199,Düngemittel!$B:$B,0)))</f>
        <v/>
      </c>
      <c r="O199" s="27" t="str">
        <f>IF(J199="","",INDEX(Düngemittel!$E:$E,MATCH(J199,Düngemittel!$B:$B,0)))</f>
        <v/>
      </c>
      <c r="P199" s="27" t="str">
        <f>IF(J199="","",INDEX(Düngemittel!$F:$F,MATCH(J199,Düngemittel!$B:$B,0)))</f>
        <v/>
      </c>
      <c r="Q199" s="143" t="str">
        <f t="shared" si="18"/>
        <v/>
      </c>
      <c r="R199" s="144" t="str">
        <f t="shared" si="19"/>
        <v/>
      </c>
    </row>
    <row r="200" spans="1:18" ht="15.75" x14ac:dyDescent="0.25">
      <c r="A200" s="95">
        <v>194</v>
      </c>
      <c r="B200" s="24" t="str">
        <f>IF(Flächenverzeichnis!A205="","",Flächenverzeichnis!A205)</f>
        <v/>
      </c>
      <c r="C200" s="25" t="str">
        <f>IF(Flächenverzeichnis!B205="","",Flächenverzeichnis!B205)</f>
        <v/>
      </c>
      <c r="D200" s="24" t="str">
        <f>IF(B200="","",IF(Flächenverzeichnis!F205="","Analysewert fehlt!",IF(AND(Flächenverzeichnis!F205&gt;=0,Flächenverzeichnis!F205&lt;=4),"A",IF(AND(Flächenverzeichnis!F205&gt;=5,Flächenverzeichnis!F205&lt;=7),"B",IF(AND(Flächenverzeichnis!F205&gt;=8,Flächenverzeichnis!F205&lt;=18),"C",IF(AND(Flächenverzeichnis!F205&gt;=19,Flächenverzeichnis!F205&lt;=27),"D",IF(Flächenverzeichnis!F205&gt;=28,"E","")))))))</f>
        <v/>
      </c>
      <c r="E200" s="55" t="str">
        <f>IF(B200="","",IF(Flächenverzeichnis!D205="","Angabe fehlt!",Flächenverzeichnis!D205))</f>
        <v/>
      </c>
      <c r="F200" s="29" t="str">
        <f>IF(B200="","",IF(D200="Analysewert fehlt!","Versorgungsstufe unbekannt!",IF(AND(Flächenverzeichnis!F205&gt;20,OR(D200="A",D200="B",D200="C")),10,IF(D200="A","30",IF(D200="B","20",IF(D200="C","10","0"))))))</f>
        <v/>
      </c>
      <c r="G200" s="29" t="str">
        <f t="shared" si="16"/>
        <v/>
      </c>
      <c r="H200" s="131" t="str">
        <f>IF(B200="","",IF(Flächenverzeichnis!F205="",30,IF('P-Bedarfsermittlung'!D200="A",30,IF('P-Bedarfsermittlung'!D200="B",20,10))))</f>
        <v/>
      </c>
      <c r="I200" s="31"/>
      <c r="J200" s="31"/>
      <c r="K200" s="27" t="str">
        <f>IF(J200="","",IF(INDEX(Düngemittel!$G:$G,MATCH(J200,Düngemittel!$B:$B,0))="","keine Angabe verfügbar!",INDEX(Düngemittel!$G:$G,MATCH(J200,Düngemittel!$B:$B,0))))</f>
        <v/>
      </c>
      <c r="L200" s="35" t="str">
        <f t="shared" si="12"/>
        <v/>
      </c>
      <c r="M200" s="25" t="str">
        <f t="shared" si="17"/>
        <v/>
      </c>
      <c r="N200" s="27" t="str">
        <f>IF(J200="","",INDEX(Düngemittel!$D:$D,MATCH(J200,Düngemittel!$B:$B,0)))</f>
        <v/>
      </c>
      <c r="O200" s="27" t="str">
        <f>IF(J200="","",INDEX(Düngemittel!$E:$E,MATCH(J200,Düngemittel!$B:$B,0)))</f>
        <v/>
      </c>
      <c r="P200" s="27" t="str">
        <f>IF(J200="","",INDEX(Düngemittel!$F:$F,MATCH(J200,Düngemittel!$B:$B,0)))</f>
        <v/>
      </c>
      <c r="Q200" s="143" t="str">
        <f t="shared" si="18"/>
        <v/>
      </c>
      <c r="R200" s="144" t="str">
        <f t="shared" si="19"/>
        <v/>
      </c>
    </row>
    <row r="201" spans="1:18" ht="15.75" x14ac:dyDescent="0.25">
      <c r="A201" s="95">
        <v>195</v>
      </c>
      <c r="B201" s="24" t="str">
        <f>IF(Flächenverzeichnis!A206="","",Flächenverzeichnis!A206)</f>
        <v/>
      </c>
      <c r="C201" s="25" t="str">
        <f>IF(Flächenverzeichnis!B206="","",Flächenverzeichnis!B206)</f>
        <v/>
      </c>
      <c r="D201" s="24" t="str">
        <f>IF(B201="","",IF(Flächenverzeichnis!F206="","Analysewert fehlt!",IF(AND(Flächenverzeichnis!F206&gt;=0,Flächenverzeichnis!F206&lt;=4),"A",IF(AND(Flächenverzeichnis!F206&gt;=5,Flächenverzeichnis!F206&lt;=7),"B",IF(AND(Flächenverzeichnis!F206&gt;=8,Flächenverzeichnis!F206&lt;=18),"C",IF(AND(Flächenverzeichnis!F206&gt;=19,Flächenverzeichnis!F206&lt;=27),"D",IF(Flächenverzeichnis!F206&gt;=28,"E","")))))))</f>
        <v/>
      </c>
      <c r="E201" s="55" t="str">
        <f>IF(B201="","",IF(Flächenverzeichnis!D206="","Angabe fehlt!",Flächenverzeichnis!D206))</f>
        <v/>
      </c>
      <c r="F201" s="29" t="str">
        <f>IF(B201="","",IF(D201="Analysewert fehlt!","Versorgungsstufe unbekannt!",IF(AND(Flächenverzeichnis!F206&gt;20,OR(D201="A",D201="B",D201="C")),10,IF(D201="A","30",IF(D201="B","20",IF(D201="C","10","0"))))))</f>
        <v/>
      </c>
      <c r="G201" s="29" t="str">
        <f t="shared" si="16"/>
        <v/>
      </c>
      <c r="H201" s="131" t="str">
        <f>IF(B201="","",IF(Flächenverzeichnis!F206="",30,IF('P-Bedarfsermittlung'!D201="A",30,IF('P-Bedarfsermittlung'!D201="B",20,10))))</f>
        <v/>
      </c>
      <c r="I201" s="31"/>
      <c r="J201" s="31"/>
      <c r="K201" s="27" t="str">
        <f>IF(J201="","",IF(INDEX(Düngemittel!$G:$G,MATCH(J201,Düngemittel!$B:$B,0))="","keine Angabe verfügbar!",INDEX(Düngemittel!$G:$G,MATCH(J201,Düngemittel!$B:$B,0))))</f>
        <v/>
      </c>
      <c r="L201" s="35" t="str">
        <f t="shared" ref="L201:L202" si="20">IF(C201="","",IF(J201="","",IF(I201="","Zielwert angeben!",IF(K201="keine Angabe verfügbar!","",((I201/K201)*C201)))))</f>
        <v/>
      </c>
      <c r="M201" s="25" t="str">
        <f t="shared" si="17"/>
        <v/>
      </c>
      <c r="N201" s="27" t="str">
        <f>IF(J201="","",INDEX(Düngemittel!$D:$D,MATCH(J201,Düngemittel!$B:$B,0)))</f>
        <v/>
      </c>
      <c r="O201" s="27" t="str">
        <f>IF(J201="","",INDEX(Düngemittel!$E:$E,MATCH(J201,Düngemittel!$B:$B,0)))</f>
        <v/>
      </c>
      <c r="P201" s="27" t="str">
        <f>IF(J201="","",INDEX(Düngemittel!$F:$F,MATCH(J201,Düngemittel!$B:$B,0)))</f>
        <v/>
      </c>
      <c r="Q201" s="143" t="str">
        <f t="shared" si="18"/>
        <v/>
      </c>
      <c r="R201" s="144" t="str">
        <f t="shared" si="19"/>
        <v/>
      </c>
    </row>
    <row r="202" spans="1:18" ht="15.75" x14ac:dyDescent="0.25">
      <c r="A202" s="95">
        <v>196</v>
      </c>
      <c r="B202" s="24" t="str">
        <f>IF(Flächenverzeichnis!A207="","",Flächenverzeichnis!A207)</f>
        <v/>
      </c>
      <c r="C202" s="25" t="str">
        <f>IF(Flächenverzeichnis!B207="","",Flächenverzeichnis!B207)</f>
        <v/>
      </c>
      <c r="D202" s="24" t="str">
        <f>IF(B202="","",IF(Flächenverzeichnis!F207="","Analysewert fehlt!",IF(AND(Flächenverzeichnis!F207&gt;=0,Flächenverzeichnis!F207&lt;=4),"A",IF(AND(Flächenverzeichnis!F207&gt;=5,Flächenverzeichnis!F207&lt;=7),"B",IF(AND(Flächenverzeichnis!F207&gt;=8,Flächenverzeichnis!F207&lt;=18),"C",IF(AND(Flächenverzeichnis!F207&gt;=19,Flächenverzeichnis!F207&lt;=27),"D",IF(Flächenverzeichnis!F207&gt;=28,"E","")))))))</f>
        <v/>
      </c>
      <c r="E202" s="55" t="str">
        <f>IF(B202="","",IF(Flächenverzeichnis!D207="","Angabe fehlt!",Flächenverzeichnis!D207))</f>
        <v/>
      </c>
      <c r="F202" s="29" t="str">
        <f>IF(B202="","",IF(D202="Analysewert fehlt!","Versorgungsstufe unbekannt!",IF(AND(Flächenverzeichnis!F207&gt;20,OR(D202="A",D202="B",D202="C")),10,IF(D202="A","30",IF(D202="B","20",IF(D202="C","10","0"))))))</f>
        <v/>
      </c>
      <c r="G202" s="29" t="str">
        <f t="shared" si="16"/>
        <v/>
      </c>
      <c r="H202" s="131" t="str">
        <f>IF(B202="","",IF(Flächenverzeichnis!F207="",30,IF('P-Bedarfsermittlung'!D202="A",30,IF('P-Bedarfsermittlung'!D202="B",20,10))))</f>
        <v/>
      </c>
      <c r="I202" s="31"/>
      <c r="J202" s="31"/>
      <c r="K202" s="27" t="str">
        <f>IF(J202="","",IF(INDEX(Düngemittel!$G:$G,MATCH(J202,Düngemittel!$B:$B,0))="","keine Angabe verfügbar!",INDEX(Düngemittel!$G:$G,MATCH(J202,Düngemittel!$B:$B,0))))</f>
        <v/>
      </c>
      <c r="L202" s="35" t="str">
        <f t="shared" si="20"/>
        <v/>
      </c>
      <c r="M202" s="25" t="str">
        <f t="shared" si="17"/>
        <v/>
      </c>
      <c r="N202" s="27" t="str">
        <f>IF(J202="","",INDEX(Düngemittel!$D:$D,MATCH(J202,Düngemittel!$B:$B,0)))</f>
        <v/>
      </c>
      <c r="O202" s="27" t="str">
        <f>IF(J202="","",INDEX(Düngemittel!$E:$E,MATCH(J202,Düngemittel!$B:$B,0)))</f>
        <v/>
      </c>
      <c r="P202" s="27" t="str">
        <f>IF(J202="","",INDEX(Düngemittel!$F:$F,MATCH(J202,Düngemittel!$B:$B,0)))</f>
        <v/>
      </c>
      <c r="Q202" s="143" t="str">
        <f t="shared" si="18"/>
        <v/>
      </c>
      <c r="R202" s="144" t="str">
        <f t="shared" si="19"/>
        <v/>
      </c>
    </row>
    <row r="203" spans="1:18" ht="16.5" thickBot="1" x14ac:dyDescent="0.3">
      <c r="A203" s="96">
        <v>197</v>
      </c>
      <c r="B203" s="97" t="str">
        <f>IF(Flächenverzeichnis!A208="","",Flächenverzeichnis!A208)</f>
        <v/>
      </c>
      <c r="C203" s="98" t="str">
        <f>IF(Flächenverzeichnis!B208="","",Flächenverzeichnis!B208)</f>
        <v/>
      </c>
      <c r="D203" s="97" t="str">
        <f>IF(B203="","",IF(Flächenverzeichnis!F208="","Analysewert fehlt!",IF(AND(Flächenverzeichnis!F208&gt;=0,Flächenverzeichnis!F208&lt;=4),"A",IF(AND(Flächenverzeichnis!F208&gt;=5,Flächenverzeichnis!F208&lt;=7),"B",IF(AND(Flächenverzeichnis!F208&gt;=8,Flächenverzeichnis!F208&lt;=18),"C",IF(AND(Flächenverzeichnis!F208&gt;=19,Flächenverzeichnis!F208&lt;=27),"D",IF(Flächenverzeichnis!F208&gt;=28,"E","")))))))</f>
        <v/>
      </c>
      <c r="E203" s="99" t="str">
        <f>IF(B203="","",IF(Flächenverzeichnis!D208="","Angabe fehlt!",Flächenverzeichnis!D208))</f>
        <v/>
      </c>
      <c r="F203" s="133" t="str">
        <f>IF(B203="","",IF(D203="Analysewert fehlt!","Versorgungsstufe unbekannt!",IF(AND(Flächenverzeichnis!F208&gt;20,OR(D203="A",D203="B",D203="C")),10,IF(D203="A","30",IF(D203="B","20",IF(D203="C","10","0"))))))</f>
        <v/>
      </c>
      <c r="G203" s="133" t="str">
        <f t="shared" si="8"/>
        <v/>
      </c>
      <c r="H203" s="153" t="str">
        <f>IF(B203="","",IF(Flächenverzeichnis!F208="",30,IF('P-Bedarfsermittlung'!D203="A",30,IF('P-Bedarfsermittlung'!D203="B",20,10))))</f>
        <v/>
      </c>
      <c r="I203" s="100"/>
      <c r="J203" s="100"/>
      <c r="K203" s="101" t="str">
        <f>IF(J203="","",IF(INDEX(Düngemittel!$G:$G,MATCH(J203,Düngemittel!$B:$B,0))="","keine Angabe verfügbar!",INDEX(Düngemittel!$G:$G,MATCH(J203,Düngemittel!$B:$B,0))))</f>
        <v/>
      </c>
      <c r="L203" s="102" t="str">
        <f t="shared" si="12"/>
        <v/>
      </c>
      <c r="M203" s="98" t="str">
        <f t="shared" si="9"/>
        <v/>
      </c>
      <c r="N203" s="101" t="str">
        <f>IF(J203="","",INDEX(Düngemittel!$D:$D,MATCH(J203,Düngemittel!$B:$B,0)))</f>
        <v/>
      </c>
      <c r="O203" s="101" t="str">
        <f>IF(J203="","",INDEX(Düngemittel!$E:$E,MATCH(J203,Düngemittel!$B:$B,0)))</f>
        <v/>
      </c>
      <c r="P203" s="101" t="str">
        <f>IF(J203="","",INDEX(Düngemittel!$F:$F,MATCH(J203,Düngemittel!$B:$B,0)))</f>
        <v/>
      </c>
      <c r="Q203" s="154" t="str">
        <f t="shared" si="10"/>
        <v/>
      </c>
      <c r="R203" s="155" t="str">
        <f t="shared" si="11"/>
        <v/>
      </c>
    </row>
  </sheetData>
  <sheetProtection algorithmName="SHA-512" hashValue="zGqg9B4cU/XTpxI73EcQvEfdr3uFBXd1XkxMgJW5pl63PlHXvSzqD6tGQheLJKkhc54Q++DLDBKESh9zh/A56g==" saltValue="HMtUP5oWXa1qgrblVzy0Iw==" spinCount="100000" sheet="1" objects="1" selectLockedCells="1"/>
  <mergeCells count="9">
    <mergeCell ref="A1:R2"/>
    <mergeCell ref="J5:J6"/>
    <mergeCell ref="F5:G5"/>
    <mergeCell ref="Q5:R5"/>
    <mergeCell ref="A3:R3"/>
    <mergeCell ref="A5:A6"/>
    <mergeCell ref="B5:B6"/>
    <mergeCell ref="E5:E6"/>
    <mergeCell ref="D5:D6"/>
  </mergeCells>
  <conditionalFormatting sqref="D7:D104 D203">
    <cfRule type="containsText" dxfId="39" priority="18" operator="containsText" text="Analysewert fehlt!">
      <formula>NOT(ISERROR(SEARCH("Analysewert fehlt!",D7)))</formula>
    </cfRule>
  </conditionalFormatting>
  <conditionalFormatting sqref="E7:E104 E203">
    <cfRule type="containsText" dxfId="38" priority="17" operator="containsText" text="Angabe fehlt!">
      <formula>NOT(ISERROR(SEARCH("Angabe fehlt!",E7)))</formula>
    </cfRule>
  </conditionalFormatting>
  <conditionalFormatting sqref="F7:F104 F203">
    <cfRule type="containsText" dxfId="37" priority="15" operator="containsText" text="Angabe zu belastetem Gebiet fehlt!">
      <formula>NOT(ISERROR(SEARCH("Angabe zu belastetem Gebiet fehlt!",F7)))</formula>
    </cfRule>
    <cfRule type="containsText" dxfId="36" priority="16" operator="containsText" text="Versorgungsstufe unbekannt!">
      <formula>NOT(ISERROR(SEARCH("Versorgungsstufe unbekannt!",F7)))</formula>
    </cfRule>
  </conditionalFormatting>
  <conditionalFormatting sqref="G7:G104 I7:J104 I203:J203 G203">
    <cfRule type="containsText" dxfId="35" priority="13" operator="containsText" text="Wert nicht ermittelbar!">
      <formula>NOT(ISERROR(SEARCH("Wert nicht ermittelbar!",G7)))</formula>
    </cfRule>
    <cfRule type="containsText" dxfId="34" priority="14" operator="containsText" text="Schlaggröße angeben!">
      <formula>NOT(ISERROR(SEARCH("Schlaggröße angeben!",G7)))</formula>
    </cfRule>
  </conditionalFormatting>
  <conditionalFormatting sqref="L7:M104 L203:M203">
    <cfRule type="containsText" dxfId="33" priority="12" operator="containsText" text="Zielwert angeben!">
      <formula>NOT(ISERROR(SEARCH("Zielwert angeben!",L7)))</formula>
    </cfRule>
  </conditionalFormatting>
  <conditionalFormatting sqref="L7:L104 L203">
    <cfRule type="containsText" dxfId="32" priority="11" operator="containsText" text="keine Angabe verfügbar!">
      <formula>NOT(ISERROR(SEARCH("keine Angabe verfügbar!",L7)))</formula>
    </cfRule>
  </conditionalFormatting>
  <conditionalFormatting sqref="K7:K104 K203">
    <cfRule type="containsText" dxfId="31" priority="10" operator="containsText" text="keine Angabe verfügbar!">
      <formula>NOT(ISERROR(SEARCH("keine Angabe verfügbar!",K7)))</formula>
    </cfRule>
  </conditionalFormatting>
  <conditionalFormatting sqref="D105:D202">
    <cfRule type="containsText" dxfId="30" priority="9" operator="containsText" text="Analysewert fehlt!">
      <formula>NOT(ISERROR(SEARCH("Analysewert fehlt!",D105)))</formula>
    </cfRule>
  </conditionalFormatting>
  <conditionalFormatting sqref="E105:E202">
    <cfRule type="containsText" dxfId="29" priority="8" operator="containsText" text="Angabe fehlt!">
      <formula>NOT(ISERROR(SEARCH("Angabe fehlt!",E105)))</formula>
    </cfRule>
  </conditionalFormatting>
  <conditionalFormatting sqref="F105:F202">
    <cfRule type="containsText" dxfId="28" priority="6" operator="containsText" text="Angabe zu belastetem Gebiet fehlt!">
      <formula>NOT(ISERROR(SEARCH("Angabe zu belastetem Gebiet fehlt!",F105)))</formula>
    </cfRule>
    <cfRule type="containsText" dxfId="27" priority="7" operator="containsText" text="Versorgungsstufe unbekannt!">
      <formula>NOT(ISERROR(SEARCH("Versorgungsstufe unbekannt!",F105)))</formula>
    </cfRule>
  </conditionalFormatting>
  <conditionalFormatting sqref="G105:G202 I105:J202">
    <cfRule type="containsText" dxfId="26" priority="4" operator="containsText" text="Wert nicht ermittelbar!">
      <formula>NOT(ISERROR(SEARCH("Wert nicht ermittelbar!",G105)))</formula>
    </cfRule>
    <cfRule type="containsText" dxfId="25" priority="5" operator="containsText" text="Schlaggröße angeben!">
      <formula>NOT(ISERROR(SEARCH("Schlaggröße angeben!",G105)))</formula>
    </cfRule>
  </conditionalFormatting>
  <conditionalFormatting sqref="L105:M202">
    <cfRule type="containsText" dxfId="24" priority="3" operator="containsText" text="Zielwert angeben!">
      <formula>NOT(ISERROR(SEARCH("Zielwert angeben!",L105)))</formula>
    </cfRule>
  </conditionalFormatting>
  <conditionalFormatting sqref="L105:L202">
    <cfRule type="containsText" dxfId="23" priority="2" operator="containsText" text="keine Angabe verfügbar!">
      <formula>NOT(ISERROR(SEARCH("keine Angabe verfügbar!",L105)))</formula>
    </cfRule>
  </conditionalFormatting>
  <conditionalFormatting sqref="K105:K202">
    <cfRule type="containsText" dxfId="22" priority="1" operator="containsText" text="keine Angabe verfügbar!">
      <formula>NOT(ISERROR(SEARCH("keine Angabe verfügbar!",K105)))</formula>
    </cfRule>
  </conditionalFormatting>
  <dataValidations count="1">
    <dataValidation type="decimal" allowBlank="1" showInputMessage="1" showErrorMessage="1" error="Achtung: Maximaler Phosphat-Zielwert nach DüV überschritten!" prompt="Bitte Zielwert für Phosphat in kg/ha angeben!" sqref="I7:I203" xr:uid="{22A3A77B-0851-4D8E-B5E4-277BFA56480B}">
      <formula1>0</formula1>
      <formula2>H7</formula2>
    </dataValidation>
  </dataValidations>
  <pageMargins left="0.7" right="0.7" top="0.78740157499999996" bottom="0.78740157499999996" header="0.3" footer="0.3"/>
  <pageSetup paperSize="9" orientation="portrait" horizontalDpi="360" verticalDpi="36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Produkt auswählen!" xr:uid="{00000000-0002-0000-0100-000000000000}">
          <x14:formula1>
            <xm:f>Düngemittel!$B:$B</xm:f>
          </x14:formula1>
          <xm:sqref>J7:J203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03"/>
  <sheetViews>
    <sheetView zoomScale="90" zoomScaleNormal="90" workbookViewId="0">
      <selection activeCell="D7" sqref="D7"/>
    </sheetView>
  </sheetViews>
  <sheetFormatPr baseColWidth="10" defaultRowHeight="15" x14ac:dyDescent="0.25"/>
  <cols>
    <col min="1" max="1" width="8.42578125" style="52" customWidth="1"/>
    <col min="2" max="2" width="44.5703125" style="52" bestFit="1" customWidth="1"/>
    <col min="3" max="3" width="25.28515625" style="52" bestFit="1" customWidth="1"/>
    <col min="4" max="4" width="25.28515625" style="52" customWidth="1"/>
    <col min="5" max="5" width="39.5703125" style="52" bestFit="1" customWidth="1"/>
    <col min="6" max="6" width="28" style="52" bestFit="1" customWidth="1"/>
    <col min="7" max="7" width="46.28515625" style="52" customWidth="1"/>
    <col min="8" max="8" width="14.85546875" style="52" customWidth="1"/>
    <col min="9" max="9" width="21.28515625" style="52" customWidth="1"/>
    <col min="10" max="10" width="11.42578125" style="52"/>
    <col min="11" max="11" width="29" style="52" customWidth="1"/>
    <col min="12" max="12" width="11.42578125" style="52"/>
    <col min="13" max="13" width="32" style="52" customWidth="1"/>
    <col min="14" max="15" width="11.42578125" style="52"/>
    <col min="16" max="16" width="21.28515625" style="52" customWidth="1"/>
    <col min="17" max="17" width="28.85546875" style="52" customWidth="1"/>
    <col min="18" max="18" width="16.28515625" style="52" customWidth="1"/>
    <col min="19" max="16384" width="11.42578125" style="52"/>
  </cols>
  <sheetData>
    <row r="1" spans="1:17" ht="85.5" customHeight="1" x14ac:dyDescent="0.25">
      <c r="A1" s="195" t="s">
        <v>226</v>
      </c>
      <c r="B1" s="196"/>
      <c r="C1" s="196"/>
      <c r="D1" s="196"/>
      <c r="E1" s="196"/>
      <c r="F1" s="196"/>
      <c r="G1" s="196"/>
      <c r="H1" s="226"/>
      <c r="I1" s="227"/>
      <c r="P1" s="42"/>
    </row>
    <row r="2" spans="1:17" ht="15" hidden="1" customHeight="1" x14ac:dyDescent="0.25">
      <c r="A2" s="198"/>
      <c r="B2" s="199"/>
      <c r="C2" s="199"/>
      <c r="D2" s="199"/>
      <c r="E2" s="199"/>
      <c r="F2" s="199"/>
      <c r="G2" s="199"/>
      <c r="H2" s="228"/>
      <c r="I2" s="229"/>
      <c r="P2" s="42"/>
      <c r="Q2" s="42"/>
    </row>
    <row r="3" spans="1:17" x14ac:dyDescent="0.25">
      <c r="A3" s="230" t="s">
        <v>322</v>
      </c>
      <c r="B3" s="231"/>
      <c r="C3" s="231"/>
      <c r="D3" s="231"/>
      <c r="E3" s="231"/>
      <c r="F3" s="231"/>
      <c r="G3" s="231"/>
      <c r="H3" s="232"/>
      <c r="I3" s="233"/>
      <c r="P3" s="42"/>
      <c r="Q3" s="42"/>
    </row>
    <row r="4" spans="1:17" x14ac:dyDescent="0.25">
      <c r="A4" s="115"/>
      <c r="B4" s="60"/>
      <c r="C4" s="61"/>
      <c r="D4" s="61"/>
      <c r="E4" s="61"/>
      <c r="F4" s="61"/>
      <c r="G4" s="61"/>
      <c r="H4" s="61"/>
      <c r="I4" s="93"/>
    </row>
    <row r="5" spans="1:17" ht="55.5" customHeight="1" x14ac:dyDescent="0.25">
      <c r="A5" s="212" t="s">
        <v>2</v>
      </c>
      <c r="B5" s="222" t="s">
        <v>77</v>
      </c>
      <c r="C5" s="129" t="s">
        <v>78</v>
      </c>
      <c r="D5" s="129" t="s">
        <v>228</v>
      </c>
      <c r="E5" s="129" t="s">
        <v>225</v>
      </c>
      <c r="F5" s="129" t="s">
        <v>227</v>
      </c>
      <c r="G5" s="129" t="s">
        <v>233</v>
      </c>
      <c r="H5" s="129" t="s">
        <v>60</v>
      </c>
      <c r="I5" s="94" t="s">
        <v>61</v>
      </c>
    </row>
    <row r="6" spans="1:17" ht="33" customHeight="1" x14ac:dyDescent="0.25">
      <c r="A6" s="213"/>
      <c r="B6" s="234"/>
      <c r="C6" s="130" t="s">
        <v>58</v>
      </c>
      <c r="D6" s="130"/>
      <c r="E6" s="130" t="s">
        <v>248</v>
      </c>
      <c r="F6" s="130"/>
      <c r="G6" s="130" t="s">
        <v>248</v>
      </c>
      <c r="H6" s="130"/>
      <c r="I6" s="116"/>
    </row>
    <row r="7" spans="1:17" x14ac:dyDescent="0.25">
      <c r="A7" s="108">
        <v>1</v>
      </c>
      <c r="B7" s="58" t="str">
        <f>IF(A7="","laufende Nummer angeben!",IF(INDEX('N-Berechnungsverfahren'!B:B,MATCH('Dokumentation (schlagbezogen)'!A7,'N-Berechnungsverfahren'!A:A,0))="","",INDEX('N-Berechnungsverfahren'!B:B,MATCH('Dokumentation (schlagbezogen)'!A7,'N-Berechnungsverfahren'!A:A,0))))</f>
        <v/>
      </c>
      <c r="C7" s="62" t="str">
        <f>IF(B7="","",IF(B7="kein Schlag ausgewählt!","",INDEX(Flächenverzeichnis!B:B,MATCH('Dokumentation (schlagbezogen)'!B7,Flächenverzeichnis!A:A,0))))</f>
        <v/>
      </c>
      <c r="D7" s="67"/>
      <c r="E7" s="63" t="str">
        <f>IF(B7="","",IF(C7="","Flächenverzeichnis überprüfen!",IF(D7="","Methode auswählen!",IF(AND('Dokumentation (schlagbezogen)'!D7="Berechnungsverfahren",'N-Berechnungsverfahren'!R7="Düngebedarf nicht ermittelt!"),"Wert nicht ermittelt!",IF(AND('Dokumentation (schlagbezogen)'!D7="Nmin-Methode",'Nmin-Methode'!T7="Düngebedarf nicht ermittelt!"),"Wert nicht ermittelt!",IF(D7="Berechnungsverfahren",'N-Berechnungsverfahren'!R7*'Dokumentation (schlagbezogen)'!C7,IF(D7="Nmin-Methode",'Nmin-Methode'!T7*'Dokumentation (schlagbezogen)'!C7,"")))))))</f>
        <v/>
      </c>
      <c r="F7" s="68"/>
      <c r="G7" s="63" t="str">
        <f>IF('P-Bedarfsermittlung'!G7="Wert nicht ermittelbar!","Wert nicht ermittelt!",IF('P-Bedarfsermittlung'!G7="Schlaggröße angeben!","Wert nicht ermittelt!",'P-Bedarfsermittlung'!G7))</f>
        <v/>
      </c>
      <c r="H7" s="69"/>
      <c r="I7" s="117"/>
    </row>
    <row r="8" spans="1:17" x14ac:dyDescent="0.25">
      <c r="A8" s="108">
        <v>2</v>
      </c>
      <c r="B8" s="58" t="str">
        <f>IF(A8="","laufende Nummer angeben!",IF(INDEX('N-Berechnungsverfahren'!B:B,MATCH('Dokumentation (schlagbezogen)'!A8,'N-Berechnungsverfahren'!A:A,0))="","",INDEX('N-Berechnungsverfahren'!B:B,MATCH('Dokumentation (schlagbezogen)'!A8,'N-Berechnungsverfahren'!A:A,0))))</f>
        <v/>
      </c>
      <c r="C8" s="62" t="str">
        <f>IF(B8="","",IF(B8="kein Schlag ausgewählt!","",INDEX(Flächenverzeichnis!B:B,MATCH('Dokumentation (schlagbezogen)'!B8,Flächenverzeichnis!A:A,0))))</f>
        <v/>
      </c>
      <c r="D8" s="67"/>
      <c r="E8" s="63" t="str">
        <f>IF(B8="","",IF(C8="","Flächenverzeichnis überprüfen!",IF(D8="","Methode auswählen!",IF(AND('Dokumentation (schlagbezogen)'!D8="Berechnungsverfahren",'N-Berechnungsverfahren'!R8="Düngebedarf nicht ermittelt!"),"Wert nicht ermittelt!",IF(AND('Dokumentation (schlagbezogen)'!D8="Nmin-Methode",'Nmin-Methode'!T8="Düngebedarf nicht ermittelt!"),"Wert nicht ermittelt!",IF(D8="Berechnungsverfahren",'N-Berechnungsverfahren'!R8*'Dokumentation (schlagbezogen)'!C8,IF(D8="Nmin-Methode",'Nmin-Methode'!T8*'Dokumentation (schlagbezogen)'!C8,"")))))))</f>
        <v/>
      </c>
      <c r="F8" s="68"/>
      <c r="G8" s="63" t="str">
        <f>IF('P-Bedarfsermittlung'!G8="Wert nicht ermittelbar!","Wert nicht ermittelt!",IF('P-Bedarfsermittlung'!G8="Schlaggröße angeben!","Wert nicht ermittelt!",'P-Bedarfsermittlung'!G8))</f>
        <v/>
      </c>
      <c r="H8" s="69"/>
      <c r="I8" s="117"/>
    </row>
    <row r="9" spans="1:17" x14ac:dyDescent="0.25">
      <c r="A9" s="108">
        <v>3</v>
      </c>
      <c r="B9" s="58" t="str">
        <f>IF(A9="","laufende Nummer angeben!",IF(INDEX('N-Berechnungsverfahren'!B:B,MATCH('Dokumentation (schlagbezogen)'!A9,'N-Berechnungsverfahren'!A:A,0))="","",INDEX('N-Berechnungsverfahren'!B:B,MATCH('Dokumentation (schlagbezogen)'!A9,'N-Berechnungsverfahren'!A:A,0))))</f>
        <v/>
      </c>
      <c r="C9" s="62" t="str">
        <f>IF(B9="","",IF(B9="kein Schlag ausgewählt!","",INDEX(Flächenverzeichnis!B:B,MATCH('Dokumentation (schlagbezogen)'!B9,Flächenverzeichnis!A:A,0))))</f>
        <v/>
      </c>
      <c r="D9" s="67"/>
      <c r="E9" s="63" t="str">
        <f>IF(B9="","",IF(C9="","Flächenverzeichnis überprüfen!",IF(D9="","Methode auswählen!",IF(AND('Dokumentation (schlagbezogen)'!D9="Berechnungsverfahren",'N-Berechnungsverfahren'!R9="Düngebedarf nicht ermittelt!"),"Wert nicht ermittelt!",IF(AND('Dokumentation (schlagbezogen)'!D9="Nmin-Methode",'Nmin-Methode'!T9="Düngebedarf nicht ermittelt!"),"Wert nicht ermittelt!",IF(D9="Berechnungsverfahren",'N-Berechnungsverfahren'!R9*'Dokumentation (schlagbezogen)'!C9,IF(D9="Nmin-Methode",'Nmin-Methode'!T9*'Dokumentation (schlagbezogen)'!C9,"")))))))</f>
        <v/>
      </c>
      <c r="F9" s="68"/>
      <c r="G9" s="63" t="str">
        <f>IF('P-Bedarfsermittlung'!G9="Wert nicht ermittelbar!","Wert nicht ermittelt!",IF('P-Bedarfsermittlung'!G9="Schlaggröße angeben!","Wert nicht ermittelt!",'P-Bedarfsermittlung'!G9))</f>
        <v/>
      </c>
      <c r="H9" s="69"/>
      <c r="I9" s="117"/>
    </row>
    <row r="10" spans="1:17" ht="18.75" x14ac:dyDescent="0.3">
      <c r="A10" s="108">
        <v>4</v>
      </c>
      <c r="B10" s="58" t="str">
        <f>IF(A10="","laufende Nummer angeben!",IF(INDEX('N-Berechnungsverfahren'!B:B,MATCH('Dokumentation (schlagbezogen)'!A10,'N-Berechnungsverfahren'!A:A,0))="","",INDEX('N-Berechnungsverfahren'!B:B,MATCH('Dokumentation (schlagbezogen)'!A10,'N-Berechnungsverfahren'!A:A,0))))</f>
        <v/>
      </c>
      <c r="C10" s="62" t="str">
        <f>IF(B10="","",IF(B10="kein Schlag ausgewählt!","",INDEX(Flächenverzeichnis!B:B,MATCH('Dokumentation (schlagbezogen)'!B10,Flächenverzeichnis!A:A,0))))</f>
        <v/>
      </c>
      <c r="D10" s="67"/>
      <c r="E10" s="63" t="str">
        <f>IF(B10="","",IF(C10="","Flächenverzeichnis überprüfen!",IF(D10="","Methode auswählen!",IF(AND('Dokumentation (schlagbezogen)'!D10="Berechnungsverfahren",'N-Berechnungsverfahren'!R10="Düngebedarf nicht ermittelt!"),"Wert nicht ermittelt!",IF(AND('Dokumentation (schlagbezogen)'!D10="Nmin-Methode",'Nmin-Methode'!T10="Düngebedarf nicht ermittelt!"),"Wert nicht ermittelt!",IF(D10="Berechnungsverfahren",'N-Berechnungsverfahren'!R10*'Dokumentation (schlagbezogen)'!C10,IF(D10="Nmin-Methode",'Nmin-Methode'!T10*'Dokumentation (schlagbezogen)'!C10,"")))))))</f>
        <v/>
      </c>
      <c r="F10" s="68"/>
      <c r="G10" s="63" t="str">
        <f>IF('P-Bedarfsermittlung'!G10="Wert nicht ermittelbar!","Wert nicht ermittelt!",IF('P-Bedarfsermittlung'!G10="Schlaggröße angeben!","Wert nicht ermittelt!",'P-Bedarfsermittlung'!G10))</f>
        <v/>
      </c>
      <c r="H10" s="69"/>
      <c r="I10" s="117"/>
      <c r="K10" s="42"/>
      <c r="L10" s="64"/>
      <c r="M10" s="64"/>
      <c r="N10" s="64"/>
      <c r="O10" s="64"/>
    </row>
    <row r="11" spans="1:17" x14ac:dyDescent="0.25">
      <c r="A11" s="108">
        <v>5</v>
      </c>
      <c r="B11" s="58" t="str">
        <f>IF(A11="","laufende Nummer angeben!",IF(INDEX('N-Berechnungsverfahren'!B:B,MATCH('Dokumentation (schlagbezogen)'!A11,'N-Berechnungsverfahren'!A:A,0))="","",INDEX('N-Berechnungsverfahren'!B:B,MATCH('Dokumentation (schlagbezogen)'!A11,'N-Berechnungsverfahren'!A:A,0))))</f>
        <v/>
      </c>
      <c r="C11" s="62" t="str">
        <f>IF(B11="","",IF(B11="kein Schlag ausgewählt!","",INDEX(Flächenverzeichnis!B:B,MATCH('Dokumentation (schlagbezogen)'!B11,Flächenverzeichnis!A:A,0))))</f>
        <v/>
      </c>
      <c r="D11" s="67"/>
      <c r="E11" s="63" t="str">
        <f>IF(B11="","",IF(C11="","Flächenverzeichnis überprüfen!",IF(D11="","Methode auswählen!",IF(AND('Dokumentation (schlagbezogen)'!D11="Berechnungsverfahren",'N-Berechnungsverfahren'!R11="Düngebedarf nicht ermittelt!"),"Wert nicht ermittelt!",IF(AND('Dokumentation (schlagbezogen)'!D11="Nmin-Methode",'Nmin-Methode'!T11="Düngebedarf nicht ermittelt!"),"Wert nicht ermittelt!",IF(D11="Berechnungsverfahren",'N-Berechnungsverfahren'!R11*'Dokumentation (schlagbezogen)'!C11,IF(D11="Nmin-Methode",'Nmin-Methode'!T11*'Dokumentation (schlagbezogen)'!C11,"")))))))</f>
        <v/>
      </c>
      <c r="F11" s="68"/>
      <c r="G11" s="63" t="str">
        <f>IF('P-Bedarfsermittlung'!G11="Wert nicht ermittelbar!","Wert nicht ermittelt!",IF('P-Bedarfsermittlung'!G11="Schlaggröße angeben!","Wert nicht ermittelt!",'P-Bedarfsermittlung'!G11))</f>
        <v/>
      </c>
      <c r="H11" s="69"/>
      <c r="I11" s="117"/>
      <c r="K11" s="65"/>
      <c r="L11" s="42"/>
      <c r="M11" s="42"/>
      <c r="N11" s="42"/>
      <c r="O11" s="42"/>
    </row>
    <row r="12" spans="1:17" x14ac:dyDescent="0.25">
      <c r="A12" s="108">
        <v>6</v>
      </c>
      <c r="B12" s="58" t="str">
        <f>IF(A12="","laufende Nummer angeben!",IF(INDEX('N-Berechnungsverfahren'!B:B,MATCH('Dokumentation (schlagbezogen)'!A12,'N-Berechnungsverfahren'!A:A,0))="","",INDEX('N-Berechnungsverfahren'!B:B,MATCH('Dokumentation (schlagbezogen)'!A12,'N-Berechnungsverfahren'!A:A,0))))</f>
        <v/>
      </c>
      <c r="C12" s="62" t="str">
        <f>IF(B12="","",IF(B12="kein Schlag ausgewählt!","",INDEX(Flächenverzeichnis!B:B,MATCH('Dokumentation (schlagbezogen)'!B12,Flächenverzeichnis!A:A,0))))</f>
        <v/>
      </c>
      <c r="D12" s="67"/>
      <c r="E12" s="63" t="str">
        <f>IF(B12="","",IF(C12="","Flächenverzeichnis überprüfen!",IF(D12="","Methode auswählen!",IF(AND('Dokumentation (schlagbezogen)'!D12="Berechnungsverfahren",'N-Berechnungsverfahren'!R12="Düngebedarf nicht ermittelt!"),"Wert nicht ermittelt!",IF(AND('Dokumentation (schlagbezogen)'!D12="Nmin-Methode",'Nmin-Methode'!T12="Düngebedarf nicht ermittelt!"),"Wert nicht ermittelt!",IF(D12="Berechnungsverfahren",'N-Berechnungsverfahren'!R12*'Dokumentation (schlagbezogen)'!C12,IF(D12="Nmin-Methode",'Nmin-Methode'!T12*'Dokumentation (schlagbezogen)'!C12,"")))))))</f>
        <v/>
      </c>
      <c r="F12" s="68"/>
      <c r="G12" s="63" t="str">
        <f>IF('P-Bedarfsermittlung'!G12="Wert nicht ermittelbar!","Wert nicht ermittelt!",IF('P-Bedarfsermittlung'!G12="Schlaggröße angeben!","Wert nicht ermittelt!",'P-Bedarfsermittlung'!G12))</f>
        <v/>
      </c>
      <c r="H12" s="69"/>
      <c r="I12" s="117"/>
      <c r="K12" s="66"/>
    </row>
    <row r="13" spans="1:17" x14ac:dyDescent="0.25">
      <c r="A13" s="108">
        <v>7</v>
      </c>
      <c r="B13" s="58" t="str">
        <f>IF(A13="","laufende Nummer angeben!",IF(INDEX('N-Berechnungsverfahren'!B:B,MATCH('Dokumentation (schlagbezogen)'!A13,'N-Berechnungsverfahren'!A:A,0))="","",INDEX('N-Berechnungsverfahren'!B:B,MATCH('Dokumentation (schlagbezogen)'!A13,'N-Berechnungsverfahren'!A:A,0))))</f>
        <v/>
      </c>
      <c r="C13" s="62" t="str">
        <f>IF(B13="","",IF(B13="kein Schlag ausgewählt!","",INDEX(Flächenverzeichnis!B:B,MATCH('Dokumentation (schlagbezogen)'!B13,Flächenverzeichnis!A:A,0))))</f>
        <v/>
      </c>
      <c r="D13" s="67"/>
      <c r="E13" s="63" t="str">
        <f>IF(B13="","",IF(C13="","Flächenverzeichnis überprüfen!",IF(D13="","Methode auswählen!",IF(AND('Dokumentation (schlagbezogen)'!D13="Berechnungsverfahren",'N-Berechnungsverfahren'!R13="Düngebedarf nicht ermittelt!"),"Wert nicht ermittelt!",IF(AND('Dokumentation (schlagbezogen)'!D13="Nmin-Methode",'Nmin-Methode'!T13="Düngebedarf nicht ermittelt!"),"Wert nicht ermittelt!",IF(D13="Berechnungsverfahren",'N-Berechnungsverfahren'!R13*'Dokumentation (schlagbezogen)'!C13,IF(D13="Nmin-Methode",'Nmin-Methode'!T13*'Dokumentation (schlagbezogen)'!C13,"")))))))</f>
        <v/>
      </c>
      <c r="F13" s="68"/>
      <c r="G13" s="63" t="str">
        <f>IF('P-Bedarfsermittlung'!G13="Wert nicht ermittelbar!","Wert nicht ermittelt!",IF('P-Bedarfsermittlung'!G13="Schlaggröße angeben!","Wert nicht ermittelt!",'P-Bedarfsermittlung'!G13))</f>
        <v/>
      </c>
      <c r="H13" s="69"/>
      <c r="I13" s="117"/>
      <c r="K13" s="66"/>
    </row>
    <row r="14" spans="1:17" x14ac:dyDescent="0.25">
      <c r="A14" s="108">
        <v>8</v>
      </c>
      <c r="B14" s="58" t="str">
        <f>IF(A14="","laufende Nummer angeben!",IF(INDEX('N-Berechnungsverfahren'!B:B,MATCH('Dokumentation (schlagbezogen)'!A14,'N-Berechnungsverfahren'!A:A,0))="","",INDEX('N-Berechnungsverfahren'!B:B,MATCH('Dokumentation (schlagbezogen)'!A14,'N-Berechnungsverfahren'!A:A,0))))</f>
        <v/>
      </c>
      <c r="C14" s="62" t="str">
        <f>IF(B14="","",IF(B14="kein Schlag ausgewählt!","",INDEX(Flächenverzeichnis!B:B,MATCH('Dokumentation (schlagbezogen)'!B14,Flächenverzeichnis!A:A,0))))</f>
        <v/>
      </c>
      <c r="D14" s="67"/>
      <c r="E14" s="63" t="str">
        <f>IF(B14="","",IF(C14="","Flächenverzeichnis überprüfen!",IF(D14="","Methode auswählen!",IF(AND('Dokumentation (schlagbezogen)'!D14="Berechnungsverfahren",'N-Berechnungsverfahren'!R14="Düngebedarf nicht ermittelt!"),"Wert nicht ermittelt!",IF(AND('Dokumentation (schlagbezogen)'!D14="Nmin-Methode",'Nmin-Methode'!T14="Düngebedarf nicht ermittelt!"),"Wert nicht ermittelt!",IF(D14="Berechnungsverfahren",'N-Berechnungsverfahren'!R14*'Dokumentation (schlagbezogen)'!C14,IF(D14="Nmin-Methode",'Nmin-Methode'!T14*'Dokumentation (schlagbezogen)'!C14,"")))))))</f>
        <v/>
      </c>
      <c r="F14" s="68"/>
      <c r="G14" s="63" t="str">
        <f>IF('P-Bedarfsermittlung'!G14="Wert nicht ermittelbar!","Wert nicht ermittelt!",IF('P-Bedarfsermittlung'!G14="Schlaggröße angeben!","Wert nicht ermittelt!",'P-Bedarfsermittlung'!G14))</f>
        <v/>
      </c>
      <c r="H14" s="69"/>
      <c r="I14" s="117"/>
    </row>
    <row r="15" spans="1:17" x14ac:dyDescent="0.25">
      <c r="A15" s="108">
        <v>9</v>
      </c>
      <c r="B15" s="58" t="str">
        <f>IF(A15="","laufende Nummer angeben!",IF(INDEX('N-Berechnungsverfahren'!B:B,MATCH('Dokumentation (schlagbezogen)'!A15,'N-Berechnungsverfahren'!A:A,0))="","",INDEX('N-Berechnungsverfahren'!B:B,MATCH('Dokumentation (schlagbezogen)'!A15,'N-Berechnungsverfahren'!A:A,0))))</f>
        <v/>
      </c>
      <c r="C15" s="62" t="str">
        <f>IF(B15="","",IF(B15="kein Schlag ausgewählt!","",INDEX(Flächenverzeichnis!B:B,MATCH('Dokumentation (schlagbezogen)'!B15,Flächenverzeichnis!A:A,0))))</f>
        <v/>
      </c>
      <c r="D15" s="67"/>
      <c r="E15" s="63" t="str">
        <f>IF(B15="","",IF(C15="","Flächenverzeichnis überprüfen!",IF(D15="","Methode auswählen!",IF(AND('Dokumentation (schlagbezogen)'!D15="Berechnungsverfahren",'N-Berechnungsverfahren'!R15="Düngebedarf nicht ermittelt!"),"Wert nicht ermittelt!",IF(AND('Dokumentation (schlagbezogen)'!D15="Nmin-Methode",'Nmin-Methode'!T15="Düngebedarf nicht ermittelt!"),"Wert nicht ermittelt!",IF(D15="Berechnungsverfahren",'N-Berechnungsverfahren'!R15*'Dokumentation (schlagbezogen)'!C15,IF(D15="Nmin-Methode",'Nmin-Methode'!T15*'Dokumentation (schlagbezogen)'!C15,"")))))))</f>
        <v/>
      </c>
      <c r="F15" s="68"/>
      <c r="G15" s="63" t="str">
        <f>IF('P-Bedarfsermittlung'!G15="Wert nicht ermittelbar!","Wert nicht ermittelt!",IF('P-Bedarfsermittlung'!G15="Schlaggröße angeben!","Wert nicht ermittelt!",'P-Bedarfsermittlung'!G15))</f>
        <v/>
      </c>
      <c r="H15" s="69"/>
      <c r="I15" s="117"/>
      <c r="K15" s="42"/>
    </row>
    <row r="16" spans="1:17" x14ac:dyDescent="0.25">
      <c r="A16" s="108">
        <v>10</v>
      </c>
      <c r="B16" s="58" t="str">
        <f>IF(A16="","laufende Nummer angeben!",IF(INDEX('N-Berechnungsverfahren'!B:B,MATCH('Dokumentation (schlagbezogen)'!A16,'N-Berechnungsverfahren'!A:A,0))="","",INDEX('N-Berechnungsverfahren'!B:B,MATCH('Dokumentation (schlagbezogen)'!A16,'N-Berechnungsverfahren'!A:A,0))))</f>
        <v/>
      </c>
      <c r="C16" s="62" t="str">
        <f>IF(B16="","",IF(B16="kein Schlag ausgewählt!","",INDEX(Flächenverzeichnis!B:B,MATCH('Dokumentation (schlagbezogen)'!B16,Flächenverzeichnis!A:A,0))))</f>
        <v/>
      </c>
      <c r="D16" s="67"/>
      <c r="E16" s="63" t="str">
        <f>IF(B16="","",IF(C16="","Flächenverzeichnis überprüfen!",IF(D16="","Methode auswählen!",IF(AND('Dokumentation (schlagbezogen)'!D16="Berechnungsverfahren",'N-Berechnungsverfahren'!R16="Düngebedarf nicht ermittelt!"),"Wert nicht ermittelt!",IF(AND('Dokumentation (schlagbezogen)'!D16="Nmin-Methode",'Nmin-Methode'!T16="Düngebedarf nicht ermittelt!"),"Wert nicht ermittelt!",IF(D16="Berechnungsverfahren",'N-Berechnungsverfahren'!R16*'Dokumentation (schlagbezogen)'!C16,IF(D16="Nmin-Methode",'Nmin-Methode'!T16*'Dokumentation (schlagbezogen)'!C16,"")))))))</f>
        <v/>
      </c>
      <c r="F16" s="68"/>
      <c r="G16" s="63" t="str">
        <f>IF('P-Bedarfsermittlung'!G16="Wert nicht ermittelbar!","Wert nicht ermittelt!",IF('P-Bedarfsermittlung'!G16="Schlaggröße angeben!","Wert nicht ermittelt!",'P-Bedarfsermittlung'!G16))</f>
        <v/>
      </c>
      <c r="H16" s="69"/>
      <c r="I16" s="117"/>
      <c r="K16" s="42"/>
    </row>
    <row r="17" spans="1:15" x14ac:dyDescent="0.25">
      <c r="A17" s="108">
        <v>11</v>
      </c>
      <c r="B17" s="58" t="str">
        <f>IF(A17="","laufende Nummer angeben!",IF(INDEX('N-Berechnungsverfahren'!B:B,MATCH('Dokumentation (schlagbezogen)'!A17,'N-Berechnungsverfahren'!A:A,0))="","",INDEX('N-Berechnungsverfahren'!B:B,MATCH('Dokumentation (schlagbezogen)'!A17,'N-Berechnungsverfahren'!A:A,0))))</f>
        <v/>
      </c>
      <c r="C17" s="62" t="str">
        <f>IF(B17="","",IF(B17="kein Schlag ausgewählt!","",INDEX(Flächenverzeichnis!B:B,MATCH('Dokumentation (schlagbezogen)'!B17,Flächenverzeichnis!A:A,0))))</f>
        <v/>
      </c>
      <c r="D17" s="67"/>
      <c r="E17" s="63" t="str">
        <f>IF(B17="","",IF(C17="","Flächenverzeichnis überprüfen!",IF(D17="","Methode auswählen!",IF(AND('Dokumentation (schlagbezogen)'!D17="Berechnungsverfahren",'N-Berechnungsverfahren'!R17="Düngebedarf nicht ermittelt!"),"Wert nicht ermittelt!",IF(AND('Dokumentation (schlagbezogen)'!D17="Nmin-Methode",'Nmin-Methode'!T17="Düngebedarf nicht ermittelt!"),"Wert nicht ermittelt!",IF(D17="Berechnungsverfahren",'N-Berechnungsverfahren'!R17*'Dokumentation (schlagbezogen)'!C17,IF(D17="Nmin-Methode",'Nmin-Methode'!T17*'Dokumentation (schlagbezogen)'!C17,"")))))))</f>
        <v/>
      </c>
      <c r="F17" s="68"/>
      <c r="G17" s="63" t="str">
        <f>IF('P-Bedarfsermittlung'!G17="Wert nicht ermittelbar!","Wert nicht ermittelt!",IF('P-Bedarfsermittlung'!G17="Schlaggröße angeben!","Wert nicht ermittelt!",'P-Bedarfsermittlung'!G17))</f>
        <v/>
      </c>
      <c r="H17" s="69"/>
      <c r="I17" s="117"/>
      <c r="K17" s="42"/>
      <c r="L17" s="42"/>
      <c r="M17" s="42"/>
      <c r="N17" s="42"/>
      <c r="O17" s="42"/>
    </row>
    <row r="18" spans="1:15" x14ac:dyDescent="0.25">
      <c r="A18" s="108">
        <v>12</v>
      </c>
      <c r="B18" s="58" t="str">
        <f>IF(A18="","laufende Nummer angeben!",IF(INDEX('N-Berechnungsverfahren'!B:B,MATCH('Dokumentation (schlagbezogen)'!A18,'N-Berechnungsverfahren'!A:A,0))="","",INDEX('N-Berechnungsverfahren'!B:B,MATCH('Dokumentation (schlagbezogen)'!A18,'N-Berechnungsverfahren'!A:A,0))))</f>
        <v/>
      </c>
      <c r="C18" s="62" t="str">
        <f>IF(B18="","",IF(B18="kein Schlag ausgewählt!","",INDEX(Flächenverzeichnis!B:B,MATCH('Dokumentation (schlagbezogen)'!B18,Flächenverzeichnis!A:A,0))))</f>
        <v/>
      </c>
      <c r="D18" s="67"/>
      <c r="E18" s="63" t="str">
        <f>IF(B18="","",IF(C18="","Flächenverzeichnis überprüfen!",IF(D18="","Methode auswählen!",IF(AND('Dokumentation (schlagbezogen)'!D18="Berechnungsverfahren",'N-Berechnungsverfahren'!R18="Düngebedarf nicht ermittelt!"),"Wert nicht ermittelt!",IF(AND('Dokumentation (schlagbezogen)'!D18="Nmin-Methode",'Nmin-Methode'!T18="Düngebedarf nicht ermittelt!"),"Wert nicht ermittelt!",IF(D18="Berechnungsverfahren",'N-Berechnungsverfahren'!R18*'Dokumentation (schlagbezogen)'!C18,IF(D18="Nmin-Methode",'Nmin-Methode'!T18*'Dokumentation (schlagbezogen)'!C18,"")))))))</f>
        <v/>
      </c>
      <c r="F18" s="68"/>
      <c r="G18" s="63" t="str">
        <f>IF('P-Bedarfsermittlung'!G18="Wert nicht ermittelbar!","Wert nicht ermittelt!",IF('P-Bedarfsermittlung'!G18="Schlaggröße angeben!","Wert nicht ermittelt!",'P-Bedarfsermittlung'!G18))</f>
        <v/>
      </c>
      <c r="H18" s="69"/>
      <c r="I18" s="117"/>
      <c r="K18" s="42"/>
      <c r="L18" s="42"/>
      <c r="M18" s="42"/>
      <c r="N18" s="42"/>
      <c r="O18" s="42"/>
    </row>
    <row r="19" spans="1:15" x14ac:dyDescent="0.25">
      <c r="A19" s="108">
        <v>13</v>
      </c>
      <c r="B19" s="58" t="str">
        <f>IF(A19="","laufende Nummer angeben!",IF(INDEX('N-Berechnungsverfahren'!B:B,MATCH('Dokumentation (schlagbezogen)'!A19,'N-Berechnungsverfahren'!A:A,0))="","",INDEX('N-Berechnungsverfahren'!B:B,MATCH('Dokumentation (schlagbezogen)'!A19,'N-Berechnungsverfahren'!A:A,0))))</f>
        <v/>
      </c>
      <c r="C19" s="62" t="str">
        <f>IF(B19="","",IF(B19="kein Schlag ausgewählt!","",INDEX(Flächenverzeichnis!B:B,MATCH('Dokumentation (schlagbezogen)'!B19,Flächenverzeichnis!A:A,0))))</f>
        <v/>
      </c>
      <c r="D19" s="67"/>
      <c r="E19" s="63" t="str">
        <f>IF(B19="","",IF(C19="","Flächenverzeichnis überprüfen!",IF(D19="","Methode auswählen!",IF(AND('Dokumentation (schlagbezogen)'!D19="Berechnungsverfahren",'N-Berechnungsverfahren'!R19="Düngebedarf nicht ermittelt!"),"Wert nicht ermittelt!",IF(AND('Dokumentation (schlagbezogen)'!D19="Nmin-Methode",'Nmin-Methode'!T19="Düngebedarf nicht ermittelt!"),"Wert nicht ermittelt!",IF(D19="Berechnungsverfahren",'N-Berechnungsverfahren'!R19*'Dokumentation (schlagbezogen)'!C19,IF(D19="Nmin-Methode",'Nmin-Methode'!T19*'Dokumentation (schlagbezogen)'!C19,"")))))))</f>
        <v/>
      </c>
      <c r="F19" s="68"/>
      <c r="G19" s="63" t="str">
        <f>IF('P-Bedarfsermittlung'!G19="Wert nicht ermittelbar!","Wert nicht ermittelt!",IF('P-Bedarfsermittlung'!G19="Schlaggröße angeben!","Wert nicht ermittelt!",'P-Bedarfsermittlung'!G19))</f>
        <v/>
      </c>
      <c r="H19" s="69"/>
      <c r="I19" s="117"/>
      <c r="K19" s="42"/>
      <c r="L19" s="42"/>
      <c r="M19" s="42"/>
      <c r="N19" s="42"/>
      <c r="O19" s="42"/>
    </row>
    <row r="20" spans="1:15" x14ac:dyDescent="0.25">
      <c r="A20" s="108">
        <v>14</v>
      </c>
      <c r="B20" s="58" t="str">
        <f>IF(A20="","laufende Nummer angeben!",IF(INDEX('N-Berechnungsverfahren'!B:B,MATCH('Dokumentation (schlagbezogen)'!A20,'N-Berechnungsverfahren'!A:A,0))="","",INDEX('N-Berechnungsverfahren'!B:B,MATCH('Dokumentation (schlagbezogen)'!A20,'N-Berechnungsverfahren'!A:A,0))))</f>
        <v/>
      </c>
      <c r="C20" s="62" t="str">
        <f>IF(B20="","",IF(B20="kein Schlag ausgewählt!","",INDEX(Flächenverzeichnis!B:B,MATCH('Dokumentation (schlagbezogen)'!B20,Flächenverzeichnis!A:A,0))))</f>
        <v/>
      </c>
      <c r="D20" s="67"/>
      <c r="E20" s="63" t="str">
        <f>IF(B20="","",IF(C20="","Flächenverzeichnis überprüfen!",IF(D20="","Methode auswählen!",IF(AND('Dokumentation (schlagbezogen)'!D20="Berechnungsverfahren",'N-Berechnungsverfahren'!R20="Düngebedarf nicht ermittelt!"),"Wert nicht ermittelt!",IF(AND('Dokumentation (schlagbezogen)'!D20="Nmin-Methode",'Nmin-Methode'!T20="Düngebedarf nicht ermittelt!"),"Wert nicht ermittelt!",IF(D20="Berechnungsverfahren",'N-Berechnungsverfahren'!R20*'Dokumentation (schlagbezogen)'!C20,IF(D20="Nmin-Methode",'Nmin-Methode'!T20*'Dokumentation (schlagbezogen)'!C20,"")))))))</f>
        <v/>
      </c>
      <c r="F20" s="68"/>
      <c r="G20" s="63" t="str">
        <f>IF('P-Bedarfsermittlung'!G20="Wert nicht ermittelbar!","Wert nicht ermittelt!",IF('P-Bedarfsermittlung'!G20="Schlaggröße angeben!","Wert nicht ermittelt!",'P-Bedarfsermittlung'!G20))</f>
        <v/>
      </c>
      <c r="H20" s="69"/>
      <c r="I20" s="117"/>
      <c r="K20" s="42"/>
      <c r="L20" s="42"/>
      <c r="M20" s="42"/>
      <c r="N20" s="42"/>
      <c r="O20" s="42"/>
    </row>
    <row r="21" spans="1:15" x14ac:dyDescent="0.25">
      <c r="A21" s="108">
        <v>15</v>
      </c>
      <c r="B21" s="58" t="str">
        <f>IF(A21="","laufende Nummer angeben!",IF(INDEX('N-Berechnungsverfahren'!B:B,MATCH('Dokumentation (schlagbezogen)'!A21,'N-Berechnungsverfahren'!A:A,0))="","",INDEX('N-Berechnungsverfahren'!B:B,MATCH('Dokumentation (schlagbezogen)'!A21,'N-Berechnungsverfahren'!A:A,0))))</f>
        <v/>
      </c>
      <c r="C21" s="62" t="str">
        <f>IF(B21="","",IF(B21="kein Schlag ausgewählt!","",INDEX(Flächenverzeichnis!B:B,MATCH('Dokumentation (schlagbezogen)'!B21,Flächenverzeichnis!A:A,0))))</f>
        <v/>
      </c>
      <c r="D21" s="67"/>
      <c r="E21" s="63" t="str">
        <f>IF(B21="","",IF(C21="","Flächenverzeichnis überprüfen!",IF(D21="","Methode auswählen!",IF(AND('Dokumentation (schlagbezogen)'!D21="Berechnungsverfahren",'N-Berechnungsverfahren'!R21="Düngebedarf nicht ermittelt!"),"Wert nicht ermittelt!",IF(AND('Dokumentation (schlagbezogen)'!D21="Nmin-Methode",'Nmin-Methode'!T21="Düngebedarf nicht ermittelt!"),"Wert nicht ermittelt!",IF(D21="Berechnungsverfahren",'N-Berechnungsverfahren'!R21*'Dokumentation (schlagbezogen)'!C21,IF(D21="Nmin-Methode",'Nmin-Methode'!T21*'Dokumentation (schlagbezogen)'!C21,"")))))))</f>
        <v/>
      </c>
      <c r="F21" s="68"/>
      <c r="G21" s="63" t="str">
        <f>IF('P-Bedarfsermittlung'!G21="Wert nicht ermittelbar!","Wert nicht ermittelt!",IF('P-Bedarfsermittlung'!G21="Schlaggröße angeben!","Wert nicht ermittelt!",'P-Bedarfsermittlung'!G21))</f>
        <v/>
      </c>
      <c r="H21" s="69"/>
      <c r="I21" s="117"/>
      <c r="K21" s="42"/>
      <c r="L21" s="42"/>
      <c r="M21" s="42"/>
      <c r="N21" s="42"/>
      <c r="O21" s="42"/>
    </row>
    <row r="22" spans="1:15" x14ac:dyDescent="0.25">
      <c r="A22" s="108">
        <v>16</v>
      </c>
      <c r="B22" s="58" t="str">
        <f>IF(A22="","laufende Nummer angeben!",IF(INDEX('N-Berechnungsverfahren'!B:B,MATCH('Dokumentation (schlagbezogen)'!A22,'N-Berechnungsverfahren'!A:A,0))="","",INDEX('N-Berechnungsverfahren'!B:B,MATCH('Dokumentation (schlagbezogen)'!A22,'N-Berechnungsverfahren'!A:A,0))))</f>
        <v/>
      </c>
      <c r="C22" s="62" t="str">
        <f>IF(B22="","",IF(B22="kein Schlag ausgewählt!","",INDEX(Flächenverzeichnis!B:B,MATCH('Dokumentation (schlagbezogen)'!B22,Flächenverzeichnis!A:A,0))))</f>
        <v/>
      </c>
      <c r="D22" s="67"/>
      <c r="E22" s="63" t="str">
        <f>IF(B22="","",IF(C22="","Flächenverzeichnis überprüfen!",IF(D22="","Methode auswählen!",IF(AND('Dokumentation (schlagbezogen)'!D22="Berechnungsverfahren",'N-Berechnungsverfahren'!R22="Düngebedarf nicht ermittelt!"),"Wert nicht ermittelt!",IF(AND('Dokumentation (schlagbezogen)'!D22="Nmin-Methode",'Nmin-Methode'!T22="Düngebedarf nicht ermittelt!"),"Wert nicht ermittelt!",IF(D22="Berechnungsverfahren",'N-Berechnungsverfahren'!R22*'Dokumentation (schlagbezogen)'!C22,IF(D22="Nmin-Methode",'Nmin-Methode'!T22*'Dokumentation (schlagbezogen)'!C22,"")))))))</f>
        <v/>
      </c>
      <c r="F22" s="68"/>
      <c r="G22" s="63" t="str">
        <f>IF('P-Bedarfsermittlung'!G22="Wert nicht ermittelbar!","Wert nicht ermittelt!",IF('P-Bedarfsermittlung'!G22="Schlaggröße angeben!","Wert nicht ermittelt!",'P-Bedarfsermittlung'!G22))</f>
        <v/>
      </c>
      <c r="H22" s="69"/>
      <c r="I22" s="117"/>
      <c r="K22" s="42"/>
      <c r="L22" s="42"/>
      <c r="M22" s="42" t="s">
        <v>11</v>
      </c>
      <c r="N22" s="42"/>
      <c r="O22" s="42"/>
    </row>
    <row r="23" spans="1:15" x14ac:dyDescent="0.25">
      <c r="A23" s="108">
        <v>17</v>
      </c>
      <c r="B23" s="58" t="str">
        <f>IF(A23="","laufende Nummer angeben!",IF(INDEX('N-Berechnungsverfahren'!B:B,MATCH('Dokumentation (schlagbezogen)'!A23,'N-Berechnungsverfahren'!A:A,0))="","",INDEX('N-Berechnungsverfahren'!B:B,MATCH('Dokumentation (schlagbezogen)'!A23,'N-Berechnungsverfahren'!A:A,0))))</f>
        <v/>
      </c>
      <c r="C23" s="62" t="str">
        <f>IF(B23="","",IF(B23="kein Schlag ausgewählt!","",INDEX(Flächenverzeichnis!B:B,MATCH('Dokumentation (schlagbezogen)'!B23,Flächenverzeichnis!A:A,0))))</f>
        <v/>
      </c>
      <c r="D23" s="67"/>
      <c r="E23" s="63" t="str">
        <f>IF(B23="","",IF(C23="","Flächenverzeichnis überprüfen!",IF(D23="","Methode auswählen!",IF(AND('Dokumentation (schlagbezogen)'!D23="Berechnungsverfahren",'N-Berechnungsverfahren'!R23="Düngebedarf nicht ermittelt!"),"Wert nicht ermittelt!",IF(AND('Dokumentation (schlagbezogen)'!D23="Nmin-Methode",'Nmin-Methode'!T23="Düngebedarf nicht ermittelt!"),"Wert nicht ermittelt!",IF(D23="Berechnungsverfahren",'N-Berechnungsverfahren'!R23*'Dokumentation (schlagbezogen)'!C23,IF(D23="Nmin-Methode",'Nmin-Methode'!T23*'Dokumentation (schlagbezogen)'!C23,"")))))))</f>
        <v/>
      </c>
      <c r="F23" s="68"/>
      <c r="G23" s="63" t="str">
        <f>IF('P-Bedarfsermittlung'!G23="Wert nicht ermittelbar!","Wert nicht ermittelt!",IF('P-Bedarfsermittlung'!G23="Schlaggröße angeben!","Wert nicht ermittelt!",'P-Bedarfsermittlung'!G23))</f>
        <v/>
      </c>
      <c r="H23" s="69"/>
      <c r="I23" s="117"/>
      <c r="K23" s="42"/>
      <c r="L23" s="42"/>
      <c r="M23" s="42"/>
      <c r="N23" s="42"/>
      <c r="O23" s="42"/>
    </row>
    <row r="24" spans="1:15" x14ac:dyDescent="0.25">
      <c r="A24" s="108">
        <v>18</v>
      </c>
      <c r="B24" s="58" t="str">
        <f>IF(A24="","laufende Nummer angeben!",IF(INDEX('N-Berechnungsverfahren'!B:B,MATCH('Dokumentation (schlagbezogen)'!A24,'N-Berechnungsverfahren'!A:A,0))="","",INDEX('N-Berechnungsverfahren'!B:B,MATCH('Dokumentation (schlagbezogen)'!A24,'N-Berechnungsverfahren'!A:A,0))))</f>
        <v/>
      </c>
      <c r="C24" s="62" t="str">
        <f>IF(B24="","",IF(B24="kein Schlag ausgewählt!","",INDEX(Flächenverzeichnis!B:B,MATCH('Dokumentation (schlagbezogen)'!B24,Flächenverzeichnis!A:A,0))))</f>
        <v/>
      </c>
      <c r="D24" s="67"/>
      <c r="E24" s="63" t="str">
        <f>IF(B24="","",IF(C24="","Flächenverzeichnis überprüfen!",IF(D24="","Methode auswählen!",IF(AND('Dokumentation (schlagbezogen)'!D24="Berechnungsverfahren",'N-Berechnungsverfahren'!R24="Düngebedarf nicht ermittelt!"),"Wert nicht ermittelt!",IF(AND('Dokumentation (schlagbezogen)'!D24="Nmin-Methode",'Nmin-Methode'!T24="Düngebedarf nicht ermittelt!"),"Wert nicht ermittelt!",IF(D24="Berechnungsverfahren",'N-Berechnungsverfahren'!R24*'Dokumentation (schlagbezogen)'!C24,IF(D24="Nmin-Methode",'Nmin-Methode'!T24*'Dokumentation (schlagbezogen)'!C24,"")))))))</f>
        <v/>
      </c>
      <c r="F24" s="68"/>
      <c r="G24" s="63" t="str">
        <f>IF('P-Bedarfsermittlung'!G24="Wert nicht ermittelbar!","Wert nicht ermittelt!",IF('P-Bedarfsermittlung'!G24="Schlaggröße angeben!","Wert nicht ermittelt!",'P-Bedarfsermittlung'!G24))</f>
        <v/>
      </c>
      <c r="H24" s="69"/>
      <c r="I24" s="117"/>
      <c r="K24" s="42"/>
      <c r="L24" s="42"/>
      <c r="M24" s="42"/>
      <c r="N24" s="42"/>
      <c r="O24" s="42"/>
    </row>
    <row r="25" spans="1:15" x14ac:dyDescent="0.25">
      <c r="A25" s="108">
        <v>19</v>
      </c>
      <c r="B25" s="58" t="str">
        <f>IF(A25="","laufende Nummer angeben!",IF(INDEX('N-Berechnungsverfahren'!B:B,MATCH('Dokumentation (schlagbezogen)'!A25,'N-Berechnungsverfahren'!A:A,0))="","",INDEX('N-Berechnungsverfahren'!B:B,MATCH('Dokumentation (schlagbezogen)'!A25,'N-Berechnungsverfahren'!A:A,0))))</f>
        <v/>
      </c>
      <c r="C25" s="62" t="str">
        <f>IF(B25="","",IF(B25="kein Schlag ausgewählt!","",INDEX(Flächenverzeichnis!B:B,MATCH('Dokumentation (schlagbezogen)'!B25,Flächenverzeichnis!A:A,0))))</f>
        <v/>
      </c>
      <c r="D25" s="67"/>
      <c r="E25" s="63" t="str">
        <f>IF(B25="","",IF(C25="","Flächenverzeichnis überprüfen!",IF(D25="","Methode auswählen!",IF(AND('Dokumentation (schlagbezogen)'!D25="Berechnungsverfahren",'N-Berechnungsverfahren'!R25="Düngebedarf nicht ermittelt!"),"Wert nicht ermittelt!",IF(AND('Dokumentation (schlagbezogen)'!D25="Nmin-Methode",'Nmin-Methode'!T25="Düngebedarf nicht ermittelt!"),"Wert nicht ermittelt!",IF(D25="Berechnungsverfahren",'N-Berechnungsverfahren'!R25*'Dokumentation (schlagbezogen)'!C25,IF(D25="Nmin-Methode",'Nmin-Methode'!T25*'Dokumentation (schlagbezogen)'!C25,"")))))))</f>
        <v/>
      </c>
      <c r="F25" s="68"/>
      <c r="G25" s="63" t="str">
        <f>IF('P-Bedarfsermittlung'!G25="Wert nicht ermittelbar!","Wert nicht ermittelt!",IF('P-Bedarfsermittlung'!G25="Schlaggröße angeben!","Wert nicht ermittelt!",'P-Bedarfsermittlung'!G25))</f>
        <v/>
      </c>
      <c r="H25" s="69"/>
      <c r="I25" s="117"/>
      <c r="K25" s="42"/>
      <c r="L25" s="42"/>
      <c r="M25" s="42"/>
      <c r="N25" s="42"/>
      <c r="O25" s="42"/>
    </row>
    <row r="26" spans="1:15" x14ac:dyDescent="0.25">
      <c r="A26" s="108">
        <v>20</v>
      </c>
      <c r="B26" s="58" t="str">
        <f>IF(A26="","laufende Nummer angeben!",IF(INDEX('N-Berechnungsverfahren'!B:B,MATCH('Dokumentation (schlagbezogen)'!A26,'N-Berechnungsverfahren'!A:A,0))="","",INDEX('N-Berechnungsverfahren'!B:B,MATCH('Dokumentation (schlagbezogen)'!A26,'N-Berechnungsverfahren'!A:A,0))))</f>
        <v/>
      </c>
      <c r="C26" s="62" t="str">
        <f>IF(B26="","",IF(B26="kein Schlag ausgewählt!","",INDEX(Flächenverzeichnis!B:B,MATCH('Dokumentation (schlagbezogen)'!B26,Flächenverzeichnis!A:A,0))))</f>
        <v/>
      </c>
      <c r="D26" s="67"/>
      <c r="E26" s="63" t="str">
        <f>IF(B26="","",IF(C26="","Flächenverzeichnis überprüfen!",IF(D26="","Methode auswählen!",IF(AND('Dokumentation (schlagbezogen)'!D26="Berechnungsverfahren",'N-Berechnungsverfahren'!R26="Düngebedarf nicht ermittelt!"),"Wert nicht ermittelt!",IF(AND('Dokumentation (schlagbezogen)'!D26="Nmin-Methode",'Nmin-Methode'!T26="Düngebedarf nicht ermittelt!"),"Wert nicht ermittelt!",IF(D26="Berechnungsverfahren",'N-Berechnungsverfahren'!R26*'Dokumentation (schlagbezogen)'!C26,IF(D26="Nmin-Methode",'Nmin-Methode'!T26*'Dokumentation (schlagbezogen)'!C26,"")))))))</f>
        <v/>
      </c>
      <c r="F26" s="68"/>
      <c r="G26" s="63" t="str">
        <f>IF('P-Bedarfsermittlung'!G26="Wert nicht ermittelbar!","Wert nicht ermittelt!",IF('P-Bedarfsermittlung'!G26="Schlaggröße angeben!","Wert nicht ermittelt!",'P-Bedarfsermittlung'!G26))</f>
        <v/>
      </c>
      <c r="H26" s="69"/>
      <c r="I26" s="117"/>
      <c r="K26" s="42"/>
      <c r="L26" s="42"/>
      <c r="M26" s="42"/>
      <c r="N26" s="42"/>
      <c r="O26" s="42"/>
    </row>
    <row r="27" spans="1:15" x14ac:dyDescent="0.25">
      <c r="A27" s="108">
        <v>21</v>
      </c>
      <c r="B27" s="58" t="str">
        <f>IF(A27="","laufende Nummer angeben!",IF(INDEX('N-Berechnungsverfahren'!B:B,MATCH('Dokumentation (schlagbezogen)'!A27,'N-Berechnungsverfahren'!A:A,0))="","",INDEX('N-Berechnungsverfahren'!B:B,MATCH('Dokumentation (schlagbezogen)'!A27,'N-Berechnungsverfahren'!A:A,0))))</f>
        <v/>
      </c>
      <c r="C27" s="62" t="str">
        <f>IF(B27="","",IF(B27="kein Schlag ausgewählt!","",INDEX(Flächenverzeichnis!B:B,MATCH('Dokumentation (schlagbezogen)'!B27,Flächenverzeichnis!A:A,0))))</f>
        <v/>
      </c>
      <c r="D27" s="67"/>
      <c r="E27" s="63" t="str">
        <f>IF(B27="","",IF(C27="","Flächenverzeichnis überprüfen!",IF(D27="","Methode auswählen!",IF(AND('Dokumentation (schlagbezogen)'!D27="Berechnungsverfahren",'N-Berechnungsverfahren'!R27="Düngebedarf nicht ermittelt!"),"Wert nicht ermittelt!",IF(AND('Dokumentation (schlagbezogen)'!D27="Nmin-Methode",'Nmin-Methode'!T27="Düngebedarf nicht ermittelt!"),"Wert nicht ermittelt!",IF(D27="Berechnungsverfahren",'N-Berechnungsverfahren'!R27*'Dokumentation (schlagbezogen)'!C27,IF(D27="Nmin-Methode",'Nmin-Methode'!T27*'Dokumentation (schlagbezogen)'!C27,"")))))))</f>
        <v/>
      </c>
      <c r="F27" s="68"/>
      <c r="G27" s="63" t="str">
        <f>IF('P-Bedarfsermittlung'!G27="Wert nicht ermittelbar!","Wert nicht ermittelt!",IF('P-Bedarfsermittlung'!G27="Schlaggröße angeben!","Wert nicht ermittelt!",'P-Bedarfsermittlung'!G27))</f>
        <v/>
      </c>
      <c r="H27" s="69"/>
      <c r="I27" s="117"/>
      <c r="K27" s="42"/>
      <c r="L27" s="42"/>
      <c r="M27" s="42"/>
      <c r="N27" s="42"/>
      <c r="O27" s="42"/>
    </row>
    <row r="28" spans="1:15" x14ac:dyDescent="0.25">
      <c r="A28" s="108">
        <v>22</v>
      </c>
      <c r="B28" s="58" t="str">
        <f>IF(A28="","laufende Nummer angeben!",IF(INDEX('N-Berechnungsverfahren'!B:B,MATCH('Dokumentation (schlagbezogen)'!A28,'N-Berechnungsverfahren'!A:A,0))="","",INDEX('N-Berechnungsverfahren'!B:B,MATCH('Dokumentation (schlagbezogen)'!A28,'N-Berechnungsverfahren'!A:A,0))))</f>
        <v/>
      </c>
      <c r="C28" s="62" t="str">
        <f>IF(B28="","",IF(B28="kein Schlag ausgewählt!","",INDEX(Flächenverzeichnis!B:B,MATCH('Dokumentation (schlagbezogen)'!B28,Flächenverzeichnis!A:A,0))))</f>
        <v/>
      </c>
      <c r="D28" s="67"/>
      <c r="E28" s="63" t="str">
        <f>IF(B28="","",IF(C28="","Flächenverzeichnis überprüfen!",IF(D28="","Methode auswählen!",IF(AND('Dokumentation (schlagbezogen)'!D28="Berechnungsverfahren",'N-Berechnungsverfahren'!R28="Düngebedarf nicht ermittelt!"),"Wert nicht ermittelt!",IF(AND('Dokumentation (schlagbezogen)'!D28="Nmin-Methode",'Nmin-Methode'!T28="Düngebedarf nicht ermittelt!"),"Wert nicht ermittelt!",IF(D28="Berechnungsverfahren",'N-Berechnungsverfahren'!R28*'Dokumentation (schlagbezogen)'!C28,IF(D28="Nmin-Methode",'Nmin-Methode'!T28*'Dokumentation (schlagbezogen)'!C28,"")))))))</f>
        <v/>
      </c>
      <c r="F28" s="68"/>
      <c r="G28" s="63" t="str">
        <f>IF('P-Bedarfsermittlung'!G28="Wert nicht ermittelbar!","Wert nicht ermittelt!",IF('P-Bedarfsermittlung'!G28="Schlaggröße angeben!","Wert nicht ermittelt!",'P-Bedarfsermittlung'!G28))</f>
        <v/>
      </c>
      <c r="H28" s="69"/>
      <c r="I28" s="117"/>
      <c r="K28" s="42"/>
      <c r="L28" s="42"/>
      <c r="M28" s="42"/>
      <c r="N28" s="42"/>
      <c r="O28" s="42"/>
    </row>
    <row r="29" spans="1:15" x14ac:dyDescent="0.25">
      <c r="A29" s="108">
        <v>23</v>
      </c>
      <c r="B29" s="58" t="str">
        <f>IF(A29="","laufende Nummer angeben!",IF(INDEX('N-Berechnungsverfahren'!B:B,MATCH('Dokumentation (schlagbezogen)'!A29,'N-Berechnungsverfahren'!A:A,0))="","",INDEX('N-Berechnungsverfahren'!B:B,MATCH('Dokumentation (schlagbezogen)'!A29,'N-Berechnungsverfahren'!A:A,0))))</f>
        <v/>
      </c>
      <c r="C29" s="62" t="str">
        <f>IF(B29="","",IF(B29="kein Schlag ausgewählt!","",INDEX(Flächenverzeichnis!B:B,MATCH('Dokumentation (schlagbezogen)'!B29,Flächenverzeichnis!A:A,0))))</f>
        <v/>
      </c>
      <c r="D29" s="67"/>
      <c r="E29" s="63" t="str">
        <f>IF(B29="","",IF(C29="","Flächenverzeichnis überprüfen!",IF(D29="","Methode auswählen!",IF(AND('Dokumentation (schlagbezogen)'!D29="Berechnungsverfahren",'N-Berechnungsverfahren'!R29="Düngebedarf nicht ermittelt!"),"Wert nicht ermittelt!",IF(AND('Dokumentation (schlagbezogen)'!D29="Nmin-Methode",'Nmin-Methode'!T29="Düngebedarf nicht ermittelt!"),"Wert nicht ermittelt!",IF(D29="Berechnungsverfahren",'N-Berechnungsverfahren'!R29*'Dokumentation (schlagbezogen)'!C29,IF(D29="Nmin-Methode",'Nmin-Methode'!T29*'Dokumentation (schlagbezogen)'!C29,"")))))))</f>
        <v/>
      </c>
      <c r="F29" s="68"/>
      <c r="G29" s="63" t="str">
        <f>IF('P-Bedarfsermittlung'!G29="Wert nicht ermittelbar!","Wert nicht ermittelt!",IF('P-Bedarfsermittlung'!G29="Schlaggröße angeben!","Wert nicht ermittelt!",'P-Bedarfsermittlung'!G29))</f>
        <v/>
      </c>
      <c r="H29" s="69"/>
      <c r="I29" s="117"/>
      <c r="K29" s="42"/>
      <c r="L29" s="42"/>
      <c r="M29" s="42"/>
      <c r="N29" s="42"/>
      <c r="O29" s="42"/>
    </row>
    <row r="30" spans="1:15" x14ac:dyDescent="0.25">
      <c r="A30" s="108">
        <v>24</v>
      </c>
      <c r="B30" s="58" t="str">
        <f>IF(A30="","laufende Nummer angeben!",IF(INDEX('N-Berechnungsverfahren'!B:B,MATCH('Dokumentation (schlagbezogen)'!A30,'N-Berechnungsverfahren'!A:A,0))="","",INDEX('N-Berechnungsverfahren'!B:B,MATCH('Dokumentation (schlagbezogen)'!A30,'N-Berechnungsverfahren'!A:A,0))))</f>
        <v/>
      </c>
      <c r="C30" s="62" t="str">
        <f>IF(B30="","",IF(B30="kein Schlag ausgewählt!","",INDEX(Flächenverzeichnis!B:B,MATCH('Dokumentation (schlagbezogen)'!B30,Flächenverzeichnis!A:A,0))))</f>
        <v/>
      </c>
      <c r="D30" s="67"/>
      <c r="E30" s="63" t="str">
        <f>IF(B30="","",IF(C30="","Flächenverzeichnis überprüfen!",IF(D30="","Methode auswählen!",IF(AND('Dokumentation (schlagbezogen)'!D30="Berechnungsverfahren",'N-Berechnungsverfahren'!R30="Düngebedarf nicht ermittelt!"),"Wert nicht ermittelt!",IF(AND('Dokumentation (schlagbezogen)'!D30="Nmin-Methode",'Nmin-Methode'!T30="Düngebedarf nicht ermittelt!"),"Wert nicht ermittelt!",IF(D30="Berechnungsverfahren",'N-Berechnungsverfahren'!R30*'Dokumentation (schlagbezogen)'!C30,IF(D30="Nmin-Methode",'Nmin-Methode'!T30*'Dokumentation (schlagbezogen)'!C30,"")))))))</f>
        <v/>
      </c>
      <c r="F30" s="68"/>
      <c r="G30" s="63" t="str">
        <f>IF('P-Bedarfsermittlung'!G30="Wert nicht ermittelbar!","Wert nicht ermittelt!",IF('P-Bedarfsermittlung'!G30="Schlaggröße angeben!","Wert nicht ermittelt!",'P-Bedarfsermittlung'!G30))</f>
        <v/>
      </c>
      <c r="H30" s="69"/>
      <c r="I30" s="117"/>
      <c r="K30" s="42"/>
      <c r="L30" s="42"/>
      <c r="M30" s="42"/>
      <c r="N30" s="42"/>
      <c r="O30" s="42"/>
    </row>
    <row r="31" spans="1:15" x14ac:dyDescent="0.25">
      <c r="A31" s="108">
        <v>25</v>
      </c>
      <c r="B31" s="58" t="str">
        <f>IF(A31="","laufende Nummer angeben!",IF(INDEX('N-Berechnungsverfahren'!B:B,MATCH('Dokumentation (schlagbezogen)'!A31,'N-Berechnungsverfahren'!A:A,0))="","",INDEX('N-Berechnungsverfahren'!B:B,MATCH('Dokumentation (schlagbezogen)'!A31,'N-Berechnungsverfahren'!A:A,0))))</f>
        <v/>
      </c>
      <c r="C31" s="62" t="str">
        <f>IF(B31="","",IF(B31="kein Schlag ausgewählt!","",INDEX(Flächenverzeichnis!B:B,MATCH('Dokumentation (schlagbezogen)'!B31,Flächenverzeichnis!A:A,0))))</f>
        <v/>
      </c>
      <c r="D31" s="67"/>
      <c r="E31" s="63" t="str">
        <f>IF(B31="","",IF(C31="","Flächenverzeichnis überprüfen!",IF(D31="","Methode auswählen!",IF(AND('Dokumentation (schlagbezogen)'!D31="Berechnungsverfahren",'N-Berechnungsverfahren'!R31="Düngebedarf nicht ermittelt!"),"Wert nicht ermittelt!",IF(AND('Dokumentation (schlagbezogen)'!D31="Nmin-Methode",'Nmin-Methode'!T31="Düngebedarf nicht ermittelt!"),"Wert nicht ermittelt!",IF(D31="Berechnungsverfahren",'N-Berechnungsverfahren'!R31*'Dokumentation (schlagbezogen)'!C31,IF(D31="Nmin-Methode",'Nmin-Methode'!T31*'Dokumentation (schlagbezogen)'!C31,"")))))))</f>
        <v/>
      </c>
      <c r="F31" s="68"/>
      <c r="G31" s="63" t="str">
        <f>IF('P-Bedarfsermittlung'!G31="Wert nicht ermittelbar!","Wert nicht ermittelt!",IF('P-Bedarfsermittlung'!G31="Schlaggröße angeben!","Wert nicht ermittelt!",'P-Bedarfsermittlung'!G31))</f>
        <v/>
      </c>
      <c r="H31" s="69"/>
      <c r="I31" s="117"/>
      <c r="K31" s="42"/>
      <c r="L31" s="42"/>
      <c r="M31" s="42"/>
      <c r="N31" s="42"/>
      <c r="O31" s="42"/>
    </row>
    <row r="32" spans="1:15" x14ac:dyDescent="0.25">
      <c r="A32" s="108">
        <v>26</v>
      </c>
      <c r="B32" s="58" t="str">
        <f>IF(A32="","laufende Nummer angeben!",IF(INDEX('N-Berechnungsverfahren'!B:B,MATCH('Dokumentation (schlagbezogen)'!A32,'N-Berechnungsverfahren'!A:A,0))="","",INDEX('N-Berechnungsverfahren'!B:B,MATCH('Dokumentation (schlagbezogen)'!A32,'N-Berechnungsverfahren'!A:A,0))))</f>
        <v/>
      </c>
      <c r="C32" s="62" t="str">
        <f>IF(B32="","",IF(B32="kein Schlag ausgewählt!","",INDEX(Flächenverzeichnis!B:B,MATCH('Dokumentation (schlagbezogen)'!B32,Flächenverzeichnis!A:A,0))))</f>
        <v/>
      </c>
      <c r="D32" s="67"/>
      <c r="E32" s="63" t="str">
        <f>IF(B32="","",IF(C32="","Flächenverzeichnis überprüfen!",IF(D32="","Methode auswählen!",IF(AND('Dokumentation (schlagbezogen)'!D32="Berechnungsverfahren",'N-Berechnungsverfahren'!R32="Düngebedarf nicht ermittelt!"),"Wert nicht ermittelt!",IF(AND('Dokumentation (schlagbezogen)'!D32="Nmin-Methode",'Nmin-Methode'!T32="Düngebedarf nicht ermittelt!"),"Wert nicht ermittelt!",IF(D32="Berechnungsverfahren",'N-Berechnungsverfahren'!R32*'Dokumentation (schlagbezogen)'!C32,IF(D32="Nmin-Methode",'Nmin-Methode'!T32*'Dokumentation (schlagbezogen)'!C32,"")))))))</f>
        <v/>
      </c>
      <c r="F32" s="68"/>
      <c r="G32" s="63" t="str">
        <f>IF('P-Bedarfsermittlung'!G32="Wert nicht ermittelbar!","Wert nicht ermittelt!",IF('P-Bedarfsermittlung'!G32="Schlaggröße angeben!","Wert nicht ermittelt!",'P-Bedarfsermittlung'!G32))</f>
        <v/>
      </c>
      <c r="H32" s="69"/>
      <c r="I32" s="117"/>
      <c r="K32" s="42"/>
      <c r="L32" s="42"/>
      <c r="M32" s="42"/>
      <c r="N32" s="42"/>
      <c r="O32" s="42"/>
    </row>
    <row r="33" spans="1:15" x14ac:dyDescent="0.25">
      <c r="A33" s="108">
        <v>27</v>
      </c>
      <c r="B33" s="58" t="str">
        <f>IF(A33="","laufende Nummer angeben!",IF(INDEX('N-Berechnungsverfahren'!B:B,MATCH('Dokumentation (schlagbezogen)'!A33,'N-Berechnungsverfahren'!A:A,0))="","",INDEX('N-Berechnungsverfahren'!B:B,MATCH('Dokumentation (schlagbezogen)'!A33,'N-Berechnungsverfahren'!A:A,0))))</f>
        <v/>
      </c>
      <c r="C33" s="62" t="str">
        <f>IF(B33="","",IF(B33="kein Schlag ausgewählt!","",INDEX(Flächenverzeichnis!B:B,MATCH('Dokumentation (schlagbezogen)'!B33,Flächenverzeichnis!A:A,0))))</f>
        <v/>
      </c>
      <c r="D33" s="67"/>
      <c r="E33" s="63" t="str">
        <f>IF(B33="","",IF(C33="","Flächenverzeichnis überprüfen!",IF(D33="","Methode auswählen!",IF(AND('Dokumentation (schlagbezogen)'!D33="Berechnungsverfahren",'N-Berechnungsverfahren'!R33="Düngebedarf nicht ermittelt!"),"Wert nicht ermittelt!",IF(AND('Dokumentation (schlagbezogen)'!D33="Nmin-Methode",'Nmin-Methode'!T33="Düngebedarf nicht ermittelt!"),"Wert nicht ermittelt!",IF(D33="Berechnungsverfahren",'N-Berechnungsverfahren'!R33*'Dokumentation (schlagbezogen)'!C33,IF(D33="Nmin-Methode",'Nmin-Methode'!T33*'Dokumentation (schlagbezogen)'!C33,"")))))))</f>
        <v/>
      </c>
      <c r="F33" s="68"/>
      <c r="G33" s="63" t="str">
        <f>IF('P-Bedarfsermittlung'!G33="Wert nicht ermittelbar!","Wert nicht ermittelt!",IF('P-Bedarfsermittlung'!G33="Schlaggröße angeben!","Wert nicht ermittelt!",'P-Bedarfsermittlung'!G33))</f>
        <v/>
      </c>
      <c r="H33" s="69"/>
      <c r="I33" s="117"/>
      <c r="K33" s="42"/>
      <c r="L33" s="42"/>
      <c r="M33" s="42"/>
      <c r="N33" s="42"/>
      <c r="O33" s="42"/>
    </row>
    <row r="34" spans="1:15" x14ac:dyDescent="0.25">
      <c r="A34" s="108">
        <v>28</v>
      </c>
      <c r="B34" s="58" t="str">
        <f>IF(A34="","laufende Nummer angeben!",IF(INDEX('N-Berechnungsverfahren'!B:B,MATCH('Dokumentation (schlagbezogen)'!A34,'N-Berechnungsverfahren'!A:A,0))="","",INDEX('N-Berechnungsverfahren'!B:B,MATCH('Dokumentation (schlagbezogen)'!A34,'N-Berechnungsverfahren'!A:A,0))))</f>
        <v/>
      </c>
      <c r="C34" s="62" t="str">
        <f>IF(B34="","",IF(B34="kein Schlag ausgewählt!","",INDEX(Flächenverzeichnis!B:B,MATCH('Dokumentation (schlagbezogen)'!B34,Flächenverzeichnis!A:A,0))))</f>
        <v/>
      </c>
      <c r="D34" s="67"/>
      <c r="E34" s="63" t="str">
        <f>IF(B34="","",IF(C34="","Flächenverzeichnis überprüfen!",IF(D34="","Methode auswählen!",IF(AND('Dokumentation (schlagbezogen)'!D34="Berechnungsverfahren",'N-Berechnungsverfahren'!R34="Düngebedarf nicht ermittelt!"),"Wert nicht ermittelt!",IF(AND('Dokumentation (schlagbezogen)'!D34="Nmin-Methode",'Nmin-Methode'!T34="Düngebedarf nicht ermittelt!"),"Wert nicht ermittelt!",IF(D34="Berechnungsverfahren",'N-Berechnungsverfahren'!R34*'Dokumentation (schlagbezogen)'!C34,IF(D34="Nmin-Methode",'Nmin-Methode'!T34*'Dokumentation (schlagbezogen)'!C34,"")))))))</f>
        <v/>
      </c>
      <c r="F34" s="68"/>
      <c r="G34" s="63" t="str">
        <f>IF('P-Bedarfsermittlung'!G34="Wert nicht ermittelbar!","Wert nicht ermittelt!",IF('P-Bedarfsermittlung'!G34="Schlaggröße angeben!","Wert nicht ermittelt!",'P-Bedarfsermittlung'!G34))</f>
        <v/>
      </c>
      <c r="H34" s="69"/>
      <c r="I34" s="117"/>
      <c r="K34" s="42"/>
      <c r="L34" s="42"/>
      <c r="M34" s="42"/>
      <c r="N34" s="42"/>
      <c r="O34" s="42"/>
    </row>
    <row r="35" spans="1:15" x14ac:dyDescent="0.25">
      <c r="A35" s="108">
        <v>29</v>
      </c>
      <c r="B35" s="58" t="str">
        <f>IF(A35="","laufende Nummer angeben!",IF(INDEX('N-Berechnungsverfahren'!B:B,MATCH('Dokumentation (schlagbezogen)'!A35,'N-Berechnungsverfahren'!A:A,0))="","",INDEX('N-Berechnungsverfahren'!B:B,MATCH('Dokumentation (schlagbezogen)'!A35,'N-Berechnungsverfahren'!A:A,0))))</f>
        <v/>
      </c>
      <c r="C35" s="62" t="str">
        <f>IF(B35="","",IF(B35="kein Schlag ausgewählt!","",INDEX(Flächenverzeichnis!B:B,MATCH('Dokumentation (schlagbezogen)'!B35,Flächenverzeichnis!A:A,0))))</f>
        <v/>
      </c>
      <c r="D35" s="67"/>
      <c r="E35" s="63" t="str">
        <f>IF(B35="","",IF(C35="","Flächenverzeichnis überprüfen!",IF(D35="","Methode auswählen!",IF(AND('Dokumentation (schlagbezogen)'!D35="Berechnungsverfahren",'N-Berechnungsverfahren'!R35="Düngebedarf nicht ermittelt!"),"Wert nicht ermittelt!",IF(AND('Dokumentation (schlagbezogen)'!D35="Nmin-Methode",'Nmin-Methode'!T35="Düngebedarf nicht ermittelt!"),"Wert nicht ermittelt!",IF(D35="Berechnungsverfahren",'N-Berechnungsverfahren'!R35*'Dokumentation (schlagbezogen)'!C35,IF(D35="Nmin-Methode",'Nmin-Methode'!T35*'Dokumentation (schlagbezogen)'!C35,"")))))))</f>
        <v/>
      </c>
      <c r="F35" s="68"/>
      <c r="G35" s="63" t="str">
        <f>IF('P-Bedarfsermittlung'!G35="Wert nicht ermittelbar!","Wert nicht ermittelt!",IF('P-Bedarfsermittlung'!G35="Schlaggröße angeben!","Wert nicht ermittelt!",'P-Bedarfsermittlung'!G35))</f>
        <v/>
      </c>
      <c r="H35" s="69"/>
      <c r="I35" s="117"/>
      <c r="K35" s="42"/>
      <c r="L35" s="42"/>
      <c r="M35" s="42"/>
      <c r="N35" s="42"/>
      <c r="O35" s="42"/>
    </row>
    <row r="36" spans="1:15" x14ac:dyDescent="0.25">
      <c r="A36" s="108">
        <v>30</v>
      </c>
      <c r="B36" s="58" t="str">
        <f>IF(A36="","laufende Nummer angeben!",IF(INDEX('N-Berechnungsverfahren'!B:B,MATCH('Dokumentation (schlagbezogen)'!A36,'N-Berechnungsverfahren'!A:A,0))="","",INDEX('N-Berechnungsverfahren'!B:B,MATCH('Dokumentation (schlagbezogen)'!A36,'N-Berechnungsverfahren'!A:A,0))))</f>
        <v/>
      </c>
      <c r="C36" s="62" t="str">
        <f>IF(B36="","",IF(B36="kein Schlag ausgewählt!","",INDEX(Flächenverzeichnis!B:B,MATCH('Dokumentation (schlagbezogen)'!B36,Flächenverzeichnis!A:A,0))))</f>
        <v/>
      </c>
      <c r="D36" s="67"/>
      <c r="E36" s="63" t="str">
        <f>IF(B36="","",IF(C36="","Flächenverzeichnis überprüfen!",IF(D36="","Methode auswählen!",IF(AND('Dokumentation (schlagbezogen)'!D36="Berechnungsverfahren",'N-Berechnungsverfahren'!R36="Düngebedarf nicht ermittelt!"),"Wert nicht ermittelt!",IF(AND('Dokumentation (schlagbezogen)'!D36="Nmin-Methode",'Nmin-Methode'!T36="Düngebedarf nicht ermittelt!"),"Wert nicht ermittelt!",IF(D36="Berechnungsverfahren",'N-Berechnungsverfahren'!R36*'Dokumentation (schlagbezogen)'!C36,IF(D36="Nmin-Methode",'Nmin-Methode'!T36*'Dokumentation (schlagbezogen)'!C36,"")))))))</f>
        <v/>
      </c>
      <c r="F36" s="68"/>
      <c r="G36" s="63" t="str">
        <f>IF('P-Bedarfsermittlung'!G36="Wert nicht ermittelbar!","Wert nicht ermittelt!",IF('P-Bedarfsermittlung'!G36="Schlaggröße angeben!","Wert nicht ermittelt!",'P-Bedarfsermittlung'!G36))</f>
        <v/>
      </c>
      <c r="H36" s="69"/>
      <c r="I36" s="117"/>
    </row>
    <row r="37" spans="1:15" x14ac:dyDescent="0.25">
      <c r="A37" s="108">
        <v>31</v>
      </c>
      <c r="B37" s="58" t="str">
        <f>IF(A37="","laufende Nummer angeben!",IF(INDEX('N-Berechnungsverfahren'!B:B,MATCH('Dokumentation (schlagbezogen)'!A37,'N-Berechnungsverfahren'!A:A,0))="","",INDEX('N-Berechnungsverfahren'!B:B,MATCH('Dokumentation (schlagbezogen)'!A37,'N-Berechnungsverfahren'!A:A,0))))</f>
        <v/>
      </c>
      <c r="C37" s="62" t="str">
        <f>IF(B37="","",IF(B37="kein Schlag ausgewählt!","",INDEX(Flächenverzeichnis!B:B,MATCH('Dokumentation (schlagbezogen)'!B37,Flächenverzeichnis!A:A,0))))</f>
        <v/>
      </c>
      <c r="D37" s="67"/>
      <c r="E37" s="63" t="str">
        <f>IF(B37="","",IF(C37="","Flächenverzeichnis überprüfen!",IF(D37="","Methode auswählen!",IF(AND('Dokumentation (schlagbezogen)'!D37="Berechnungsverfahren",'N-Berechnungsverfahren'!R37="Düngebedarf nicht ermittelt!"),"Wert nicht ermittelt!",IF(AND('Dokumentation (schlagbezogen)'!D37="Nmin-Methode",'Nmin-Methode'!T37="Düngebedarf nicht ermittelt!"),"Wert nicht ermittelt!",IF(D37="Berechnungsverfahren",'N-Berechnungsverfahren'!R37*'Dokumentation (schlagbezogen)'!C37,IF(D37="Nmin-Methode",'Nmin-Methode'!T37*'Dokumentation (schlagbezogen)'!C37,"")))))))</f>
        <v/>
      </c>
      <c r="F37" s="68"/>
      <c r="G37" s="63" t="str">
        <f>IF('P-Bedarfsermittlung'!G37="Wert nicht ermittelbar!","Wert nicht ermittelt!",IF('P-Bedarfsermittlung'!G37="Schlaggröße angeben!","Wert nicht ermittelt!",'P-Bedarfsermittlung'!G37))</f>
        <v/>
      </c>
      <c r="H37" s="69"/>
      <c r="I37" s="117"/>
    </row>
    <row r="38" spans="1:15" x14ac:dyDescent="0.25">
      <c r="A38" s="108">
        <v>32</v>
      </c>
      <c r="B38" s="58" t="str">
        <f>IF(A38="","laufende Nummer angeben!",IF(INDEX('N-Berechnungsverfahren'!B:B,MATCH('Dokumentation (schlagbezogen)'!A38,'N-Berechnungsverfahren'!A:A,0))="","",INDEX('N-Berechnungsverfahren'!B:B,MATCH('Dokumentation (schlagbezogen)'!A38,'N-Berechnungsverfahren'!A:A,0))))</f>
        <v/>
      </c>
      <c r="C38" s="62" t="str">
        <f>IF(B38="","",IF(B38="kein Schlag ausgewählt!","",INDEX(Flächenverzeichnis!B:B,MATCH('Dokumentation (schlagbezogen)'!B38,Flächenverzeichnis!A:A,0))))</f>
        <v/>
      </c>
      <c r="D38" s="67"/>
      <c r="E38" s="63" t="str">
        <f>IF(B38="","",IF(C38="","Flächenverzeichnis überprüfen!",IF(D38="","Methode auswählen!",IF(AND('Dokumentation (schlagbezogen)'!D38="Berechnungsverfahren",'N-Berechnungsverfahren'!R38="Düngebedarf nicht ermittelt!"),"Wert nicht ermittelt!",IF(AND('Dokumentation (schlagbezogen)'!D38="Nmin-Methode",'Nmin-Methode'!T38="Düngebedarf nicht ermittelt!"),"Wert nicht ermittelt!",IF(D38="Berechnungsverfahren",'N-Berechnungsverfahren'!R38*'Dokumentation (schlagbezogen)'!C38,IF(D38="Nmin-Methode",'Nmin-Methode'!T38*'Dokumentation (schlagbezogen)'!C38,"")))))))</f>
        <v/>
      </c>
      <c r="F38" s="68"/>
      <c r="G38" s="63" t="str">
        <f>IF('P-Bedarfsermittlung'!G38="Wert nicht ermittelbar!","Wert nicht ermittelt!",IF('P-Bedarfsermittlung'!G38="Schlaggröße angeben!","Wert nicht ermittelt!",'P-Bedarfsermittlung'!G38))</f>
        <v/>
      </c>
      <c r="H38" s="69"/>
      <c r="I38" s="117"/>
    </row>
    <row r="39" spans="1:15" x14ac:dyDescent="0.25">
      <c r="A39" s="108">
        <v>33</v>
      </c>
      <c r="B39" s="58" t="str">
        <f>IF(A39="","laufende Nummer angeben!",IF(INDEX('N-Berechnungsverfahren'!B:B,MATCH('Dokumentation (schlagbezogen)'!A39,'N-Berechnungsverfahren'!A:A,0))="","",INDEX('N-Berechnungsverfahren'!B:B,MATCH('Dokumentation (schlagbezogen)'!A39,'N-Berechnungsverfahren'!A:A,0))))</f>
        <v/>
      </c>
      <c r="C39" s="62" t="str">
        <f>IF(B39="","",IF(B39="kein Schlag ausgewählt!","",INDEX(Flächenverzeichnis!B:B,MATCH('Dokumentation (schlagbezogen)'!B39,Flächenverzeichnis!A:A,0))))</f>
        <v/>
      </c>
      <c r="D39" s="67"/>
      <c r="E39" s="63" t="str">
        <f>IF(B39="","",IF(C39="","Flächenverzeichnis überprüfen!",IF(D39="","Methode auswählen!",IF(AND('Dokumentation (schlagbezogen)'!D39="Berechnungsverfahren",'N-Berechnungsverfahren'!R39="Düngebedarf nicht ermittelt!"),"Wert nicht ermittelt!",IF(AND('Dokumentation (schlagbezogen)'!D39="Nmin-Methode",'Nmin-Methode'!T39="Düngebedarf nicht ermittelt!"),"Wert nicht ermittelt!",IF(D39="Berechnungsverfahren",'N-Berechnungsverfahren'!R39*'Dokumentation (schlagbezogen)'!C39,IF(D39="Nmin-Methode",'Nmin-Methode'!T39*'Dokumentation (schlagbezogen)'!C39,"")))))))</f>
        <v/>
      </c>
      <c r="F39" s="68"/>
      <c r="G39" s="63" t="str">
        <f>IF('P-Bedarfsermittlung'!G39="Wert nicht ermittelbar!","Wert nicht ermittelt!",IF('P-Bedarfsermittlung'!G39="Schlaggröße angeben!","Wert nicht ermittelt!",'P-Bedarfsermittlung'!G39))</f>
        <v/>
      </c>
      <c r="H39" s="69"/>
      <c r="I39" s="117"/>
    </row>
    <row r="40" spans="1:15" x14ac:dyDescent="0.25">
      <c r="A40" s="108">
        <v>34</v>
      </c>
      <c r="B40" s="58" t="str">
        <f>IF(A40="","laufende Nummer angeben!",IF(INDEX('N-Berechnungsverfahren'!B:B,MATCH('Dokumentation (schlagbezogen)'!A40,'N-Berechnungsverfahren'!A:A,0))="","",INDEX('N-Berechnungsverfahren'!B:B,MATCH('Dokumentation (schlagbezogen)'!A40,'N-Berechnungsverfahren'!A:A,0))))</f>
        <v/>
      </c>
      <c r="C40" s="62" t="str">
        <f>IF(B40="","",IF(B40="kein Schlag ausgewählt!","",INDEX(Flächenverzeichnis!B:B,MATCH('Dokumentation (schlagbezogen)'!B40,Flächenverzeichnis!A:A,0))))</f>
        <v/>
      </c>
      <c r="D40" s="67"/>
      <c r="E40" s="63" t="str">
        <f>IF(B40="","",IF(C40="","Flächenverzeichnis überprüfen!",IF(D40="","Methode auswählen!",IF(AND('Dokumentation (schlagbezogen)'!D40="Berechnungsverfahren",'N-Berechnungsverfahren'!R40="Düngebedarf nicht ermittelt!"),"Wert nicht ermittelt!",IF(AND('Dokumentation (schlagbezogen)'!D40="Nmin-Methode",'Nmin-Methode'!T40="Düngebedarf nicht ermittelt!"),"Wert nicht ermittelt!",IF(D40="Berechnungsverfahren",'N-Berechnungsverfahren'!R40*'Dokumentation (schlagbezogen)'!C40,IF(D40="Nmin-Methode",'Nmin-Methode'!T40*'Dokumentation (schlagbezogen)'!C40,"")))))))</f>
        <v/>
      </c>
      <c r="F40" s="68"/>
      <c r="G40" s="63" t="str">
        <f>IF('P-Bedarfsermittlung'!G40="Wert nicht ermittelbar!","Wert nicht ermittelt!",IF('P-Bedarfsermittlung'!G40="Schlaggröße angeben!","Wert nicht ermittelt!",'P-Bedarfsermittlung'!G40))</f>
        <v/>
      </c>
      <c r="H40" s="69"/>
      <c r="I40" s="117"/>
    </row>
    <row r="41" spans="1:15" x14ac:dyDescent="0.25">
      <c r="A41" s="108">
        <v>35</v>
      </c>
      <c r="B41" s="58" t="str">
        <f>IF(A41="","laufende Nummer angeben!",IF(INDEX('N-Berechnungsverfahren'!B:B,MATCH('Dokumentation (schlagbezogen)'!A41,'N-Berechnungsverfahren'!A:A,0))="","",INDEX('N-Berechnungsverfahren'!B:B,MATCH('Dokumentation (schlagbezogen)'!A41,'N-Berechnungsverfahren'!A:A,0))))</f>
        <v/>
      </c>
      <c r="C41" s="62" t="str">
        <f>IF(B41="","",IF(B41="kein Schlag ausgewählt!","",INDEX(Flächenverzeichnis!B:B,MATCH('Dokumentation (schlagbezogen)'!B41,Flächenverzeichnis!A:A,0))))</f>
        <v/>
      </c>
      <c r="D41" s="67"/>
      <c r="E41" s="63" t="str">
        <f>IF(B41="","",IF(C41="","Flächenverzeichnis überprüfen!",IF(D41="","Methode auswählen!",IF(AND('Dokumentation (schlagbezogen)'!D41="Berechnungsverfahren",'N-Berechnungsverfahren'!R41="Düngebedarf nicht ermittelt!"),"Wert nicht ermittelt!",IF(AND('Dokumentation (schlagbezogen)'!D41="Nmin-Methode",'Nmin-Methode'!T41="Düngebedarf nicht ermittelt!"),"Wert nicht ermittelt!",IF(D41="Berechnungsverfahren",'N-Berechnungsverfahren'!R41*'Dokumentation (schlagbezogen)'!C41,IF(D41="Nmin-Methode",'Nmin-Methode'!T41*'Dokumentation (schlagbezogen)'!C41,"")))))))</f>
        <v/>
      </c>
      <c r="F41" s="68"/>
      <c r="G41" s="63" t="str">
        <f>IF('P-Bedarfsermittlung'!G41="Wert nicht ermittelbar!","Wert nicht ermittelt!",IF('P-Bedarfsermittlung'!G41="Schlaggröße angeben!","Wert nicht ermittelt!",'P-Bedarfsermittlung'!G41))</f>
        <v/>
      </c>
      <c r="H41" s="69"/>
      <c r="I41" s="117"/>
    </row>
    <row r="42" spans="1:15" x14ac:dyDescent="0.25">
      <c r="A42" s="108">
        <v>36</v>
      </c>
      <c r="B42" s="58" t="str">
        <f>IF(A42="","laufende Nummer angeben!",IF(INDEX('N-Berechnungsverfahren'!B:B,MATCH('Dokumentation (schlagbezogen)'!A42,'N-Berechnungsverfahren'!A:A,0))="","",INDEX('N-Berechnungsverfahren'!B:B,MATCH('Dokumentation (schlagbezogen)'!A42,'N-Berechnungsverfahren'!A:A,0))))</f>
        <v/>
      </c>
      <c r="C42" s="62" t="str">
        <f>IF(B42="","",IF(B42="kein Schlag ausgewählt!","",INDEX(Flächenverzeichnis!B:B,MATCH('Dokumentation (schlagbezogen)'!B42,Flächenverzeichnis!A:A,0))))</f>
        <v/>
      </c>
      <c r="D42" s="67"/>
      <c r="E42" s="63" t="str">
        <f>IF(B42="","",IF(C42="","Flächenverzeichnis überprüfen!",IF(D42="","Methode auswählen!",IF(AND('Dokumentation (schlagbezogen)'!D42="Berechnungsverfahren",'N-Berechnungsverfahren'!R42="Düngebedarf nicht ermittelt!"),"Wert nicht ermittelt!",IF(AND('Dokumentation (schlagbezogen)'!D42="Nmin-Methode",'Nmin-Methode'!T42="Düngebedarf nicht ermittelt!"),"Wert nicht ermittelt!",IF(D42="Berechnungsverfahren",'N-Berechnungsverfahren'!R42*'Dokumentation (schlagbezogen)'!C42,IF(D42="Nmin-Methode",'Nmin-Methode'!T42*'Dokumentation (schlagbezogen)'!C42,"")))))))</f>
        <v/>
      </c>
      <c r="F42" s="68"/>
      <c r="G42" s="63" t="str">
        <f>IF('P-Bedarfsermittlung'!G42="Wert nicht ermittelbar!","Wert nicht ermittelt!",IF('P-Bedarfsermittlung'!G42="Schlaggröße angeben!","Wert nicht ermittelt!",'P-Bedarfsermittlung'!G42))</f>
        <v/>
      </c>
      <c r="H42" s="69"/>
      <c r="I42" s="117"/>
    </row>
    <row r="43" spans="1:15" x14ac:dyDescent="0.25">
      <c r="A43" s="108">
        <v>37</v>
      </c>
      <c r="B43" s="58" t="str">
        <f>IF(A43="","laufende Nummer angeben!",IF(INDEX('N-Berechnungsverfahren'!B:B,MATCH('Dokumentation (schlagbezogen)'!A43,'N-Berechnungsverfahren'!A:A,0))="","",INDEX('N-Berechnungsverfahren'!B:B,MATCH('Dokumentation (schlagbezogen)'!A43,'N-Berechnungsverfahren'!A:A,0))))</f>
        <v/>
      </c>
      <c r="C43" s="62" t="str">
        <f>IF(B43="","",IF(B43="kein Schlag ausgewählt!","",INDEX(Flächenverzeichnis!B:B,MATCH('Dokumentation (schlagbezogen)'!B43,Flächenverzeichnis!A:A,0))))</f>
        <v/>
      </c>
      <c r="D43" s="67"/>
      <c r="E43" s="63" t="str">
        <f>IF(B43="","",IF(C43="","Flächenverzeichnis überprüfen!",IF(D43="","Methode auswählen!",IF(AND('Dokumentation (schlagbezogen)'!D43="Berechnungsverfahren",'N-Berechnungsverfahren'!R43="Düngebedarf nicht ermittelt!"),"Wert nicht ermittelt!",IF(AND('Dokumentation (schlagbezogen)'!D43="Nmin-Methode",'Nmin-Methode'!T43="Düngebedarf nicht ermittelt!"),"Wert nicht ermittelt!",IF(D43="Berechnungsverfahren",'N-Berechnungsverfahren'!R43*'Dokumentation (schlagbezogen)'!C43,IF(D43="Nmin-Methode",'Nmin-Methode'!T43*'Dokumentation (schlagbezogen)'!C43,"")))))))</f>
        <v/>
      </c>
      <c r="F43" s="68"/>
      <c r="G43" s="63" t="str">
        <f>IF('P-Bedarfsermittlung'!G43="Wert nicht ermittelbar!","Wert nicht ermittelt!",IF('P-Bedarfsermittlung'!G43="Schlaggröße angeben!","Wert nicht ermittelt!",'P-Bedarfsermittlung'!G43))</f>
        <v/>
      </c>
      <c r="H43" s="69"/>
      <c r="I43" s="117"/>
    </row>
    <row r="44" spans="1:15" x14ac:dyDescent="0.25">
      <c r="A44" s="108">
        <v>38</v>
      </c>
      <c r="B44" s="58" t="str">
        <f>IF(A44="","laufende Nummer angeben!",IF(INDEX('N-Berechnungsverfahren'!B:B,MATCH('Dokumentation (schlagbezogen)'!A44,'N-Berechnungsverfahren'!A:A,0))="","",INDEX('N-Berechnungsverfahren'!B:B,MATCH('Dokumentation (schlagbezogen)'!A44,'N-Berechnungsverfahren'!A:A,0))))</f>
        <v/>
      </c>
      <c r="C44" s="62" t="str">
        <f>IF(B44="","",IF(B44="kein Schlag ausgewählt!","",INDEX(Flächenverzeichnis!B:B,MATCH('Dokumentation (schlagbezogen)'!B44,Flächenverzeichnis!A:A,0))))</f>
        <v/>
      </c>
      <c r="D44" s="67"/>
      <c r="E44" s="63" t="str">
        <f>IF(B44="","",IF(C44="","Flächenverzeichnis überprüfen!",IF(D44="","Methode auswählen!",IF(AND('Dokumentation (schlagbezogen)'!D44="Berechnungsverfahren",'N-Berechnungsverfahren'!R44="Düngebedarf nicht ermittelt!"),"Wert nicht ermittelt!",IF(AND('Dokumentation (schlagbezogen)'!D44="Nmin-Methode",'Nmin-Methode'!T44="Düngebedarf nicht ermittelt!"),"Wert nicht ermittelt!",IF(D44="Berechnungsverfahren",'N-Berechnungsverfahren'!R44*'Dokumentation (schlagbezogen)'!C44,IF(D44="Nmin-Methode",'Nmin-Methode'!T44*'Dokumentation (schlagbezogen)'!C44,"")))))))</f>
        <v/>
      </c>
      <c r="F44" s="68"/>
      <c r="G44" s="63" t="str">
        <f>IF('P-Bedarfsermittlung'!G44="Wert nicht ermittelbar!","Wert nicht ermittelt!",IF('P-Bedarfsermittlung'!G44="Schlaggröße angeben!","Wert nicht ermittelt!",'P-Bedarfsermittlung'!G44))</f>
        <v/>
      </c>
      <c r="H44" s="69"/>
      <c r="I44" s="117"/>
    </row>
    <row r="45" spans="1:15" x14ac:dyDescent="0.25">
      <c r="A45" s="108">
        <v>39</v>
      </c>
      <c r="B45" s="58" t="str">
        <f>IF(A45="","laufende Nummer angeben!",IF(INDEX('N-Berechnungsverfahren'!B:B,MATCH('Dokumentation (schlagbezogen)'!A45,'N-Berechnungsverfahren'!A:A,0))="","",INDEX('N-Berechnungsverfahren'!B:B,MATCH('Dokumentation (schlagbezogen)'!A45,'N-Berechnungsverfahren'!A:A,0))))</f>
        <v/>
      </c>
      <c r="C45" s="62" t="str">
        <f>IF(B45="","",IF(B45="kein Schlag ausgewählt!","",INDEX(Flächenverzeichnis!B:B,MATCH('Dokumentation (schlagbezogen)'!B45,Flächenverzeichnis!A:A,0))))</f>
        <v/>
      </c>
      <c r="D45" s="67"/>
      <c r="E45" s="63" t="str">
        <f>IF(B45="","",IF(C45="","Flächenverzeichnis überprüfen!",IF(D45="","Methode auswählen!",IF(AND('Dokumentation (schlagbezogen)'!D45="Berechnungsverfahren",'N-Berechnungsverfahren'!R45="Düngebedarf nicht ermittelt!"),"Wert nicht ermittelt!",IF(AND('Dokumentation (schlagbezogen)'!D45="Nmin-Methode",'Nmin-Methode'!T45="Düngebedarf nicht ermittelt!"),"Wert nicht ermittelt!",IF(D45="Berechnungsverfahren",'N-Berechnungsverfahren'!R45*'Dokumentation (schlagbezogen)'!C45,IF(D45="Nmin-Methode",'Nmin-Methode'!T45*'Dokumentation (schlagbezogen)'!C45,"")))))))</f>
        <v/>
      </c>
      <c r="F45" s="68"/>
      <c r="G45" s="63" t="str">
        <f>IF('P-Bedarfsermittlung'!G45="Wert nicht ermittelbar!","Wert nicht ermittelt!",IF('P-Bedarfsermittlung'!G45="Schlaggröße angeben!","Wert nicht ermittelt!",'P-Bedarfsermittlung'!G45))</f>
        <v/>
      </c>
      <c r="H45" s="69"/>
      <c r="I45" s="117"/>
    </row>
    <row r="46" spans="1:15" x14ac:dyDescent="0.25">
      <c r="A46" s="108">
        <v>40</v>
      </c>
      <c r="B46" s="58" t="str">
        <f>IF(A46="","laufende Nummer angeben!",IF(INDEX('N-Berechnungsverfahren'!B:B,MATCH('Dokumentation (schlagbezogen)'!A46,'N-Berechnungsverfahren'!A:A,0))="","",INDEX('N-Berechnungsverfahren'!B:B,MATCH('Dokumentation (schlagbezogen)'!A46,'N-Berechnungsverfahren'!A:A,0))))</f>
        <v/>
      </c>
      <c r="C46" s="62" t="str">
        <f>IF(B46="","",IF(B46="kein Schlag ausgewählt!","",INDEX(Flächenverzeichnis!B:B,MATCH('Dokumentation (schlagbezogen)'!B46,Flächenverzeichnis!A:A,0))))</f>
        <v/>
      </c>
      <c r="D46" s="67"/>
      <c r="E46" s="63" t="str">
        <f>IF(B46="","",IF(C46="","Flächenverzeichnis überprüfen!",IF(D46="","Methode auswählen!",IF(AND('Dokumentation (schlagbezogen)'!D46="Berechnungsverfahren",'N-Berechnungsverfahren'!R46="Düngebedarf nicht ermittelt!"),"Wert nicht ermittelt!",IF(AND('Dokumentation (schlagbezogen)'!D46="Nmin-Methode",'Nmin-Methode'!T46="Düngebedarf nicht ermittelt!"),"Wert nicht ermittelt!",IF(D46="Berechnungsverfahren",'N-Berechnungsverfahren'!R46*'Dokumentation (schlagbezogen)'!C46,IF(D46="Nmin-Methode",'Nmin-Methode'!T46*'Dokumentation (schlagbezogen)'!C46,"")))))))</f>
        <v/>
      </c>
      <c r="F46" s="68"/>
      <c r="G46" s="63" t="str">
        <f>IF('P-Bedarfsermittlung'!G46="Wert nicht ermittelbar!","Wert nicht ermittelt!",IF('P-Bedarfsermittlung'!G46="Schlaggröße angeben!","Wert nicht ermittelt!",'P-Bedarfsermittlung'!G46))</f>
        <v/>
      </c>
      <c r="H46" s="69"/>
      <c r="I46" s="117"/>
    </row>
    <row r="47" spans="1:15" x14ac:dyDescent="0.25">
      <c r="A47" s="108">
        <v>41</v>
      </c>
      <c r="B47" s="58" t="str">
        <f>IF(A47="","laufende Nummer angeben!",IF(INDEX('N-Berechnungsverfahren'!B:B,MATCH('Dokumentation (schlagbezogen)'!A47,'N-Berechnungsverfahren'!A:A,0))="","",INDEX('N-Berechnungsverfahren'!B:B,MATCH('Dokumentation (schlagbezogen)'!A47,'N-Berechnungsverfahren'!A:A,0))))</f>
        <v/>
      </c>
      <c r="C47" s="62" t="str">
        <f>IF(B47="","",IF(B47="kein Schlag ausgewählt!","",INDEX(Flächenverzeichnis!B:B,MATCH('Dokumentation (schlagbezogen)'!B47,Flächenverzeichnis!A:A,0))))</f>
        <v/>
      </c>
      <c r="D47" s="67"/>
      <c r="E47" s="63" t="str">
        <f>IF(B47="","",IF(C47="","Flächenverzeichnis überprüfen!",IF(D47="","Methode auswählen!",IF(AND('Dokumentation (schlagbezogen)'!D47="Berechnungsverfahren",'N-Berechnungsverfahren'!R47="Düngebedarf nicht ermittelt!"),"Wert nicht ermittelt!",IF(AND('Dokumentation (schlagbezogen)'!D47="Nmin-Methode",'Nmin-Methode'!T47="Düngebedarf nicht ermittelt!"),"Wert nicht ermittelt!",IF(D47="Berechnungsverfahren",'N-Berechnungsverfahren'!R47*'Dokumentation (schlagbezogen)'!C47,IF(D47="Nmin-Methode",'Nmin-Methode'!T47*'Dokumentation (schlagbezogen)'!C47,"")))))))</f>
        <v/>
      </c>
      <c r="F47" s="68"/>
      <c r="G47" s="63" t="str">
        <f>IF('P-Bedarfsermittlung'!G47="Wert nicht ermittelbar!","Wert nicht ermittelt!",IF('P-Bedarfsermittlung'!G47="Schlaggröße angeben!","Wert nicht ermittelt!",'P-Bedarfsermittlung'!G47))</f>
        <v/>
      </c>
      <c r="H47" s="69"/>
      <c r="I47" s="117"/>
    </row>
    <row r="48" spans="1:15" x14ac:dyDescent="0.25">
      <c r="A48" s="108">
        <v>42</v>
      </c>
      <c r="B48" s="58" t="str">
        <f>IF(A48="","laufende Nummer angeben!",IF(INDEX('N-Berechnungsverfahren'!B:B,MATCH('Dokumentation (schlagbezogen)'!A48,'N-Berechnungsverfahren'!A:A,0))="","",INDEX('N-Berechnungsverfahren'!B:B,MATCH('Dokumentation (schlagbezogen)'!A48,'N-Berechnungsverfahren'!A:A,0))))</f>
        <v/>
      </c>
      <c r="C48" s="62" t="str">
        <f>IF(B48="","",IF(B48="kein Schlag ausgewählt!","",INDEX(Flächenverzeichnis!B:B,MATCH('Dokumentation (schlagbezogen)'!B48,Flächenverzeichnis!A:A,0))))</f>
        <v/>
      </c>
      <c r="D48" s="67"/>
      <c r="E48" s="63" t="str">
        <f>IF(B48="","",IF(C48="","Flächenverzeichnis überprüfen!",IF(D48="","Methode auswählen!",IF(AND('Dokumentation (schlagbezogen)'!D48="Berechnungsverfahren",'N-Berechnungsverfahren'!R48="Düngebedarf nicht ermittelt!"),"Wert nicht ermittelt!",IF(AND('Dokumentation (schlagbezogen)'!D48="Nmin-Methode",'Nmin-Methode'!T48="Düngebedarf nicht ermittelt!"),"Wert nicht ermittelt!",IF(D48="Berechnungsverfahren",'N-Berechnungsverfahren'!R48*'Dokumentation (schlagbezogen)'!C48,IF(D48="Nmin-Methode",'Nmin-Methode'!T48*'Dokumentation (schlagbezogen)'!C48,"")))))))</f>
        <v/>
      </c>
      <c r="F48" s="68"/>
      <c r="G48" s="63" t="str">
        <f>IF('P-Bedarfsermittlung'!G48="Wert nicht ermittelbar!","Wert nicht ermittelt!",IF('P-Bedarfsermittlung'!G48="Schlaggröße angeben!","Wert nicht ermittelt!",'P-Bedarfsermittlung'!G48))</f>
        <v/>
      </c>
      <c r="H48" s="69"/>
      <c r="I48" s="117"/>
    </row>
    <row r="49" spans="1:9" x14ac:dyDescent="0.25">
      <c r="A49" s="108">
        <v>43</v>
      </c>
      <c r="B49" s="58" t="str">
        <f>IF(A49="","laufende Nummer angeben!",IF(INDEX('N-Berechnungsverfahren'!B:B,MATCH('Dokumentation (schlagbezogen)'!A49,'N-Berechnungsverfahren'!A:A,0))="","",INDEX('N-Berechnungsverfahren'!B:B,MATCH('Dokumentation (schlagbezogen)'!A49,'N-Berechnungsverfahren'!A:A,0))))</f>
        <v/>
      </c>
      <c r="C49" s="62" t="str">
        <f>IF(B49="","",IF(B49="kein Schlag ausgewählt!","",INDEX(Flächenverzeichnis!B:B,MATCH('Dokumentation (schlagbezogen)'!B49,Flächenverzeichnis!A:A,0))))</f>
        <v/>
      </c>
      <c r="D49" s="67"/>
      <c r="E49" s="63" t="str">
        <f>IF(B49="","",IF(C49="","Flächenverzeichnis überprüfen!",IF(D49="","Methode auswählen!",IF(AND('Dokumentation (schlagbezogen)'!D49="Berechnungsverfahren",'N-Berechnungsverfahren'!R49="Düngebedarf nicht ermittelt!"),"Wert nicht ermittelt!",IF(AND('Dokumentation (schlagbezogen)'!D49="Nmin-Methode",'Nmin-Methode'!T49="Düngebedarf nicht ermittelt!"),"Wert nicht ermittelt!",IF(D49="Berechnungsverfahren",'N-Berechnungsverfahren'!R49*'Dokumentation (schlagbezogen)'!C49,IF(D49="Nmin-Methode",'Nmin-Methode'!T49*'Dokumentation (schlagbezogen)'!C49,"")))))))</f>
        <v/>
      </c>
      <c r="F49" s="68"/>
      <c r="G49" s="63" t="str">
        <f>IF('P-Bedarfsermittlung'!G49="Wert nicht ermittelbar!","Wert nicht ermittelt!",IF('P-Bedarfsermittlung'!G49="Schlaggröße angeben!","Wert nicht ermittelt!",'P-Bedarfsermittlung'!G49))</f>
        <v/>
      </c>
      <c r="H49" s="69"/>
      <c r="I49" s="117"/>
    </row>
    <row r="50" spans="1:9" x14ac:dyDescent="0.25">
      <c r="A50" s="108">
        <v>44</v>
      </c>
      <c r="B50" s="58" t="str">
        <f>IF(A50="","laufende Nummer angeben!",IF(INDEX('N-Berechnungsverfahren'!B:B,MATCH('Dokumentation (schlagbezogen)'!A50,'N-Berechnungsverfahren'!A:A,0))="","",INDEX('N-Berechnungsverfahren'!B:B,MATCH('Dokumentation (schlagbezogen)'!A50,'N-Berechnungsverfahren'!A:A,0))))</f>
        <v/>
      </c>
      <c r="C50" s="62" t="str">
        <f>IF(B50="","",IF(B50="kein Schlag ausgewählt!","",INDEX(Flächenverzeichnis!B:B,MATCH('Dokumentation (schlagbezogen)'!B50,Flächenverzeichnis!A:A,0))))</f>
        <v/>
      </c>
      <c r="D50" s="67"/>
      <c r="E50" s="63" t="str">
        <f>IF(B50="","",IF(C50="","Flächenverzeichnis überprüfen!",IF(D50="","Methode auswählen!",IF(AND('Dokumentation (schlagbezogen)'!D50="Berechnungsverfahren",'N-Berechnungsverfahren'!R50="Düngebedarf nicht ermittelt!"),"Wert nicht ermittelt!",IF(AND('Dokumentation (schlagbezogen)'!D50="Nmin-Methode",'Nmin-Methode'!T50="Düngebedarf nicht ermittelt!"),"Wert nicht ermittelt!",IF(D50="Berechnungsverfahren",'N-Berechnungsverfahren'!R50*'Dokumentation (schlagbezogen)'!C50,IF(D50="Nmin-Methode",'Nmin-Methode'!T50*'Dokumentation (schlagbezogen)'!C50,"")))))))</f>
        <v/>
      </c>
      <c r="F50" s="68"/>
      <c r="G50" s="63" t="str">
        <f>IF('P-Bedarfsermittlung'!G50="Wert nicht ermittelbar!","Wert nicht ermittelt!",IF('P-Bedarfsermittlung'!G50="Schlaggröße angeben!","Wert nicht ermittelt!",'P-Bedarfsermittlung'!G50))</f>
        <v/>
      </c>
      <c r="H50" s="69"/>
      <c r="I50" s="117"/>
    </row>
    <row r="51" spans="1:9" x14ac:dyDescent="0.25">
      <c r="A51" s="108">
        <v>45</v>
      </c>
      <c r="B51" s="58" t="str">
        <f>IF(A51="","laufende Nummer angeben!",IF(INDEX('N-Berechnungsverfahren'!B:B,MATCH('Dokumentation (schlagbezogen)'!A51,'N-Berechnungsverfahren'!A:A,0))="","",INDEX('N-Berechnungsverfahren'!B:B,MATCH('Dokumentation (schlagbezogen)'!A51,'N-Berechnungsverfahren'!A:A,0))))</f>
        <v/>
      </c>
      <c r="C51" s="62" t="str">
        <f>IF(B51="","",IF(B51="kein Schlag ausgewählt!","",INDEX(Flächenverzeichnis!B:B,MATCH('Dokumentation (schlagbezogen)'!B51,Flächenverzeichnis!A:A,0))))</f>
        <v/>
      </c>
      <c r="D51" s="67"/>
      <c r="E51" s="63" t="str">
        <f>IF(B51="","",IF(C51="","Flächenverzeichnis überprüfen!",IF(D51="","Methode auswählen!",IF(AND('Dokumentation (schlagbezogen)'!D51="Berechnungsverfahren",'N-Berechnungsverfahren'!R51="Düngebedarf nicht ermittelt!"),"Wert nicht ermittelt!",IF(AND('Dokumentation (schlagbezogen)'!D51="Nmin-Methode",'Nmin-Methode'!T51="Düngebedarf nicht ermittelt!"),"Wert nicht ermittelt!",IF(D51="Berechnungsverfahren",'N-Berechnungsverfahren'!R51*'Dokumentation (schlagbezogen)'!C51,IF(D51="Nmin-Methode",'Nmin-Methode'!T51*'Dokumentation (schlagbezogen)'!C51,"")))))))</f>
        <v/>
      </c>
      <c r="F51" s="68"/>
      <c r="G51" s="63" t="str">
        <f>IF('P-Bedarfsermittlung'!G51="Wert nicht ermittelbar!","Wert nicht ermittelt!",IF('P-Bedarfsermittlung'!G51="Schlaggröße angeben!","Wert nicht ermittelt!",'P-Bedarfsermittlung'!G51))</f>
        <v/>
      </c>
      <c r="H51" s="69"/>
      <c r="I51" s="117"/>
    </row>
    <row r="52" spans="1:9" x14ac:dyDescent="0.25">
      <c r="A52" s="108">
        <v>46</v>
      </c>
      <c r="B52" s="58" t="str">
        <f>IF(A52="","laufende Nummer angeben!",IF(INDEX('N-Berechnungsverfahren'!B:B,MATCH('Dokumentation (schlagbezogen)'!A52,'N-Berechnungsverfahren'!A:A,0))="","",INDEX('N-Berechnungsverfahren'!B:B,MATCH('Dokumentation (schlagbezogen)'!A52,'N-Berechnungsverfahren'!A:A,0))))</f>
        <v/>
      </c>
      <c r="C52" s="62" t="str">
        <f>IF(B52="","",IF(B52="kein Schlag ausgewählt!","",INDEX(Flächenverzeichnis!B:B,MATCH('Dokumentation (schlagbezogen)'!B52,Flächenverzeichnis!A:A,0))))</f>
        <v/>
      </c>
      <c r="D52" s="67"/>
      <c r="E52" s="63" t="str">
        <f>IF(B52="","",IF(C52="","Flächenverzeichnis überprüfen!",IF(D52="","Methode auswählen!",IF(AND('Dokumentation (schlagbezogen)'!D52="Berechnungsverfahren",'N-Berechnungsverfahren'!R52="Düngebedarf nicht ermittelt!"),"Wert nicht ermittelt!",IF(AND('Dokumentation (schlagbezogen)'!D52="Nmin-Methode",'Nmin-Methode'!T52="Düngebedarf nicht ermittelt!"),"Wert nicht ermittelt!",IF(D52="Berechnungsverfahren",'N-Berechnungsverfahren'!R52*'Dokumentation (schlagbezogen)'!C52,IF(D52="Nmin-Methode",'Nmin-Methode'!T52*'Dokumentation (schlagbezogen)'!C52,"")))))))</f>
        <v/>
      </c>
      <c r="F52" s="68"/>
      <c r="G52" s="63" t="str">
        <f>IF('P-Bedarfsermittlung'!G52="Wert nicht ermittelbar!","Wert nicht ermittelt!",IF('P-Bedarfsermittlung'!G52="Schlaggröße angeben!","Wert nicht ermittelt!",'P-Bedarfsermittlung'!G52))</f>
        <v/>
      </c>
      <c r="H52" s="69"/>
      <c r="I52" s="117"/>
    </row>
    <row r="53" spans="1:9" x14ac:dyDescent="0.25">
      <c r="A53" s="108">
        <v>47</v>
      </c>
      <c r="B53" s="58" t="str">
        <f>IF(A53="","laufende Nummer angeben!",IF(INDEX('N-Berechnungsverfahren'!B:B,MATCH('Dokumentation (schlagbezogen)'!A53,'N-Berechnungsverfahren'!A:A,0))="","",INDEX('N-Berechnungsverfahren'!B:B,MATCH('Dokumentation (schlagbezogen)'!A53,'N-Berechnungsverfahren'!A:A,0))))</f>
        <v/>
      </c>
      <c r="C53" s="62" t="str">
        <f>IF(B53="","",IF(B53="kein Schlag ausgewählt!","",INDEX(Flächenverzeichnis!B:B,MATCH('Dokumentation (schlagbezogen)'!B53,Flächenverzeichnis!A:A,0))))</f>
        <v/>
      </c>
      <c r="D53" s="67"/>
      <c r="E53" s="63" t="str">
        <f>IF(B53="","",IF(C53="","Flächenverzeichnis überprüfen!",IF(D53="","Methode auswählen!",IF(AND('Dokumentation (schlagbezogen)'!D53="Berechnungsverfahren",'N-Berechnungsverfahren'!R53="Düngebedarf nicht ermittelt!"),"Wert nicht ermittelt!",IF(AND('Dokumentation (schlagbezogen)'!D53="Nmin-Methode",'Nmin-Methode'!T53="Düngebedarf nicht ermittelt!"),"Wert nicht ermittelt!",IF(D53="Berechnungsverfahren",'N-Berechnungsverfahren'!R53*'Dokumentation (schlagbezogen)'!C53,IF(D53="Nmin-Methode",'Nmin-Methode'!T53*'Dokumentation (schlagbezogen)'!C53,"")))))))</f>
        <v/>
      </c>
      <c r="F53" s="68"/>
      <c r="G53" s="63" t="str">
        <f>IF('P-Bedarfsermittlung'!G53="Wert nicht ermittelbar!","Wert nicht ermittelt!",IF('P-Bedarfsermittlung'!G53="Schlaggröße angeben!","Wert nicht ermittelt!",'P-Bedarfsermittlung'!G53))</f>
        <v/>
      </c>
      <c r="H53" s="69"/>
      <c r="I53" s="117"/>
    </row>
    <row r="54" spans="1:9" x14ac:dyDescent="0.25">
      <c r="A54" s="108">
        <v>48</v>
      </c>
      <c r="B54" s="58" t="str">
        <f>IF(A54="","laufende Nummer angeben!",IF(INDEX('N-Berechnungsverfahren'!B:B,MATCH('Dokumentation (schlagbezogen)'!A54,'N-Berechnungsverfahren'!A:A,0))="","",INDEX('N-Berechnungsverfahren'!B:B,MATCH('Dokumentation (schlagbezogen)'!A54,'N-Berechnungsverfahren'!A:A,0))))</f>
        <v/>
      </c>
      <c r="C54" s="62" t="str">
        <f>IF(B54="","",IF(B54="kein Schlag ausgewählt!","",INDEX(Flächenverzeichnis!B:B,MATCH('Dokumentation (schlagbezogen)'!B54,Flächenverzeichnis!A:A,0))))</f>
        <v/>
      </c>
      <c r="D54" s="67"/>
      <c r="E54" s="63" t="str">
        <f>IF(B54="","",IF(C54="","Flächenverzeichnis überprüfen!",IF(D54="","Methode auswählen!",IF(AND('Dokumentation (schlagbezogen)'!D54="Berechnungsverfahren",'N-Berechnungsverfahren'!R54="Düngebedarf nicht ermittelt!"),"Wert nicht ermittelt!",IF(AND('Dokumentation (schlagbezogen)'!D54="Nmin-Methode",'Nmin-Methode'!T54="Düngebedarf nicht ermittelt!"),"Wert nicht ermittelt!",IF(D54="Berechnungsverfahren",'N-Berechnungsverfahren'!R54*'Dokumentation (schlagbezogen)'!C54,IF(D54="Nmin-Methode",'Nmin-Methode'!T54*'Dokumentation (schlagbezogen)'!C54,"")))))))</f>
        <v/>
      </c>
      <c r="F54" s="68"/>
      <c r="G54" s="63" t="str">
        <f>IF('P-Bedarfsermittlung'!G54="Wert nicht ermittelbar!","Wert nicht ermittelt!",IF('P-Bedarfsermittlung'!G54="Schlaggröße angeben!","Wert nicht ermittelt!",'P-Bedarfsermittlung'!G54))</f>
        <v/>
      </c>
      <c r="H54" s="69"/>
      <c r="I54" s="117"/>
    </row>
    <row r="55" spans="1:9" x14ac:dyDescent="0.25">
      <c r="A55" s="108">
        <v>49</v>
      </c>
      <c r="B55" s="58" t="str">
        <f>IF(A55="","laufende Nummer angeben!",IF(INDEX('N-Berechnungsverfahren'!B:B,MATCH('Dokumentation (schlagbezogen)'!A55,'N-Berechnungsverfahren'!A:A,0))="","",INDEX('N-Berechnungsverfahren'!B:B,MATCH('Dokumentation (schlagbezogen)'!A55,'N-Berechnungsverfahren'!A:A,0))))</f>
        <v/>
      </c>
      <c r="C55" s="62" t="str">
        <f>IF(B55="","",IF(B55="kein Schlag ausgewählt!","",INDEX(Flächenverzeichnis!B:B,MATCH('Dokumentation (schlagbezogen)'!B55,Flächenverzeichnis!A:A,0))))</f>
        <v/>
      </c>
      <c r="D55" s="67"/>
      <c r="E55" s="63" t="str">
        <f>IF(B55="","",IF(C55="","Flächenverzeichnis überprüfen!",IF(D55="","Methode auswählen!",IF(AND('Dokumentation (schlagbezogen)'!D55="Berechnungsverfahren",'N-Berechnungsverfahren'!R55="Düngebedarf nicht ermittelt!"),"Wert nicht ermittelt!",IF(AND('Dokumentation (schlagbezogen)'!D55="Nmin-Methode",'Nmin-Methode'!T55="Düngebedarf nicht ermittelt!"),"Wert nicht ermittelt!",IF(D55="Berechnungsverfahren",'N-Berechnungsverfahren'!R55*'Dokumentation (schlagbezogen)'!C55,IF(D55="Nmin-Methode",'Nmin-Methode'!T55*'Dokumentation (schlagbezogen)'!C55,"")))))))</f>
        <v/>
      </c>
      <c r="F55" s="68"/>
      <c r="G55" s="63" t="str">
        <f>IF('P-Bedarfsermittlung'!G55="Wert nicht ermittelbar!","Wert nicht ermittelt!",IF('P-Bedarfsermittlung'!G55="Schlaggröße angeben!","Wert nicht ermittelt!",'P-Bedarfsermittlung'!G55))</f>
        <v/>
      </c>
      <c r="H55" s="69"/>
      <c r="I55" s="117"/>
    </row>
    <row r="56" spans="1:9" x14ac:dyDescent="0.25">
      <c r="A56" s="108">
        <v>50</v>
      </c>
      <c r="B56" s="58" t="str">
        <f>IF(A56="","laufende Nummer angeben!",IF(INDEX('N-Berechnungsverfahren'!B:B,MATCH('Dokumentation (schlagbezogen)'!A56,'N-Berechnungsverfahren'!A:A,0))="","",INDEX('N-Berechnungsverfahren'!B:B,MATCH('Dokumentation (schlagbezogen)'!A56,'N-Berechnungsverfahren'!A:A,0))))</f>
        <v/>
      </c>
      <c r="C56" s="62" t="str">
        <f>IF(B56="","",IF(B56="kein Schlag ausgewählt!","",INDEX(Flächenverzeichnis!B:B,MATCH('Dokumentation (schlagbezogen)'!B56,Flächenverzeichnis!A:A,0))))</f>
        <v/>
      </c>
      <c r="D56" s="67"/>
      <c r="E56" s="63" t="str">
        <f>IF(B56="","",IF(C56="","Flächenverzeichnis überprüfen!",IF(D56="","Methode auswählen!",IF(AND('Dokumentation (schlagbezogen)'!D56="Berechnungsverfahren",'N-Berechnungsverfahren'!R56="Düngebedarf nicht ermittelt!"),"Wert nicht ermittelt!",IF(AND('Dokumentation (schlagbezogen)'!D56="Nmin-Methode",'Nmin-Methode'!T56="Düngebedarf nicht ermittelt!"),"Wert nicht ermittelt!",IF(D56="Berechnungsverfahren",'N-Berechnungsverfahren'!R56*'Dokumentation (schlagbezogen)'!C56,IF(D56="Nmin-Methode",'Nmin-Methode'!T56*'Dokumentation (schlagbezogen)'!C56,"")))))))</f>
        <v/>
      </c>
      <c r="F56" s="68"/>
      <c r="G56" s="63" t="str">
        <f>IF('P-Bedarfsermittlung'!G56="Wert nicht ermittelbar!","Wert nicht ermittelt!",IF('P-Bedarfsermittlung'!G56="Schlaggröße angeben!","Wert nicht ermittelt!",'P-Bedarfsermittlung'!G56))</f>
        <v/>
      </c>
      <c r="H56" s="69"/>
      <c r="I56" s="117"/>
    </row>
    <row r="57" spans="1:9" x14ac:dyDescent="0.25">
      <c r="A57" s="108">
        <v>51</v>
      </c>
      <c r="B57" s="58" t="str">
        <f>IF(A57="","laufende Nummer angeben!",IF(INDEX('N-Berechnungsverfahren'!B:B,MATCH('Dokumentation (schlagbezogen)'!A57,'N-Berechnungsverfahren'!A:A,0))="","",INDEX('N-Berechnungsverfahren'!B:B,MATCH('Dokumentation (schlagbezogen)'!A57,'N-Berechnungsverfahren'!A:A,0))))</f>
        <v/>
      </c>
      <c r="C57" s="62" t="str">
        <f>IF(B57="","",IF(B57="kein Schlag ausgewählt!","",INDEX(Flächenverzeichnis!B:B,MATCH('Dokumentation (schlagbezogen)'!B57,Flächenverzeichnis!A:A,0))))</f>
        <v/>
      </c>
      <c r="D57" s="67"/>
      <c r="E57" s="63" t="str">
        <f>IF(B57="","",IF(C57="","Flächenverzeichnis überprüfen!",IF(D57="","Methode auswählen!",IF(AND('Dokumentation (schlagbezogen)'!D57="Berechnungsverfahren",'N-Berechnungsverfahren'!R57="Düngebedarf nicht ermittelt!"),"Wert nicht ermittelt!",IF(AND('Dokumentation (schlagbezogen)'!D57="Nmin-Methode",'Nmin-Methode'!T57="Düngebedarf nicht ermittelt!"),"Wert nicht ermittelt!",IF(D57="Berechnungsverfahren",'N-Berechnungsverfahren'!R57*'Dokumentation (schlagbezogen)'!C57,IF(D57="Nmin-Methode",'Nmin-Methode'!T57*'Dokumentation (schlagbezogen)'!C57,"")))))))</f>
        <v/>
      </c>
      <c r="F57" s="68"/>
      <c r="G57" s="63" t="str">
        <f>IF('P-Bedarfsermittlung'!G57="Wert nicht ermittelbar!","Wert nicht ermittelt!",IF('P-Bedarfsermittlung'!G57="Schlaggröße angeben!","Wert nicht ermittelt!",'P-Bedarfsermittlung'!G57))</f>
        <v/>
      </c>
      <c r="H57" s="69"/>
      <c r="I57" s="117"/>
    </row>
    <row r="58" spans="1:9" x14ac:dyDescent="0.25">
      <c r="A58" s="108">
        <v>52</v>
      </c>
      <c r="B58" s="58" t="str">
        <f>IF(A58="","laufende Nummer angeben!",IF(INDEX('N-Berechnungsverfahren'!B:B,MATCH('Dokumentation (schlagbezogen)'!A58,'N-Berechnungsverfahren'!A:A,0))="","",INDEX('N-Berechnungsverfahren'!B:B,MATCH('Dokumentation (schlagbezogen)'!A58,'N-Berechnungsverfahren'!A:A,0))))</f>
        <v/>
      </c>
      <c r="C58" s="62" t="str">
        <f>IF(B58="","",IF(B58="kein Schlag ausgewählt!","",INDEX(Flächenverzeichnis!B:B,MATCH('Dokumentation (schlagbezogen)'!B58,Flächenverzeichnis!A:A,0))))</f>
        <v/>
      </c>
      <c r="D58" s="67"/>
      <c r="E58" s="63" t="str">
        <f>IF(B58="","",IF(C58="","Flächenverzeichnis überprüfen!",IF(D58="","Methode auswählen!",IF(AND('Dokumentation (schlagbezogen)'!D58="Berechnungsverfahren",'N-Berechnungsverfahren'!R58="Düngebedarf nicht ermittelt!"),"Wert nicht ermittelt!",IF(AND('Dokumentation (schlagbezogen)'!D58="Nmin-Methode",'Nmin-Methode'!T58="Düngebedarf nicht ermittelt!"),"Wert nicht ermittelt!",IF(D58="Berechnungsverfahren",'N-Berechnungsverfahren'!R58*'Dokumentation (schlagbezogen)'!C58,IF(D58="Nmin-Methode",'Nmin-Methode'!T58*'Dokumentation (schlagbezogen)'!C58,"")))))))</f>
        <v/>
      </c>
      <c r="F58" s="68"/>
      <c r="G58" s="63" t="str">
        <f>IF('P-Bedarfsermittlung'!G58="Wert nicht ermittelbar!","Wert nicht ermittelt!",IF('P-Bedarfsermittlung'!G58="Schlaggröße angeben!","Wert nicht ermittelt!",'P-Bedarfsermittlung'!G58))</f>
        <v/>
      </c>
      <c r="H58" s="69"/>
      <c r="I58" s="117"/>
    </row>
    <row r="59" spans="1:9" x14ac:dyDescent="0.25">
      <c r="A59" s="108">
        <v>53</v>
      </c>
      <c r="B59" s="58" t="str">
        <f>IF(A59="","laufende Nummer angeben!",IF(INDEX('N-Berechnungsverfahren'!B:B,MATCH('Dokumentation (schlagbezogen)'!A59,'N-Berechnungsverfahren'!A:A,0))="","",INDEX('N-Berechnungsverfahren'!B:B,MATCH('Dokumentation (schlagbezogen)'!A59,'N-Berechnungsverfahren'!A:A,0))))</f>
        <v/>
      </c>
      <c r="C59" s="62" t="str">
        <f>IF(B59="","",IF(B59="kein Schlag ausgewählt!","",INDEX(Flächenverzeichnis!B:B,MATCH('Dokumentation (schlagbezogen)'!B59,Flächenverzeichnis!A:A,0))))</f>
        <v/>
      </c>
      <c r="D59" s="67"/>
      <c r="E59" s="63" t="str">
        <f>IF(B59="","",IF(C59="","Flächenverzeichnis überprüfen!",IF(D59="","Methode auswählen!",IF(AND('Dokumentation (schlagbezogen)'!D59="Berechnungsverfahren",'N-Berechnungsverfahren'!R59="Düngebedarf nicht ermittelt!"),"Wert nicht ermittelt!",IF(AND('Dokumentation (schlagbezogen)'!D59="Nmin-Methode",'Nmin-Methode'!T59="Düngebedarf nicht ermittelt!"),"Wert nicht ermittelt!",IF(D59="Berechnungsverfahren",'N-Berechnungsverfahren'!R59*'Dokumentation (schlagbezogen)'!C59,IF(D59="Nmin-Methode",'Nmin-Methode'!T59*'Dokumentation (schlagbezogen)'!C59,"")))))))</f>
        <v/>
      </c>
      <c r="F59" s="68"/>
      <c r="G59" s="63" t="str">
        <f>IF('P-Bedarfsermittlung'!G59="Wert nicht ermittelbar!","Wert nicht ermittelt!",IF('P-Bedarfsermittlung'!G59="Schlaggröße angeben!","Wert nicht ermittelt!",'P-Bedarfsermittlung'!G59))</f>
        <v/>
      </c>
      <c r="H59" s="69"/>
      <c r="I59" s="117"/>
    </row>
    <row r="60" spans="1:9" x14ac:dyDescent="0.25">
      <c r="A60" s="108">
        <v>54</v>
      </c>
      <c r="B60" s="58" t="str">
        <f>IF(A60="","laufende Nummer angeben!",IF(INDEX('N-Berechnungsverfahren'!B:B,MATCH('Dokumentation (schlagbezogen)'!A60,'N-Berechnungsverfahren'!A:A,0))="","",INDEX('N-Berechnungsverfahren'!B:B,MATCH('Dokumentation (schlagbezogen)'!A60,'N-Berechnungsverfahren'!A:A,0))))</f>
        <v/>
      </c>
      <c r="C60" s="62" t="str">
        <f>IF(B60="","",IF(B60="kein Schlag ausgewählt!","",INDEX(Flächenverzeichnis!B:B,MATCH('Dokumentation (schlagbezogen)'!B60,Flächenverzeichnis!A:A,0))))</f>
        <v/>
      </c>
      <c r="D60" s="67"/>
      <c r="E60" s="63" t="str">
        <f>IF(B60="","",IF(C60="","Flächenverzeichnis überprüfen!",IF(D60="","Methode auswählen!",IF(AND('Dokumentation (schlagbezogen)'!D60="Berechnungsverfahren",'N-Berechnungsverfahren'!R60="Düngebedarf nicht ermittelt!"),"Wert nicht ermittelt!",IF(AND('Dokumentation (schlagbezogen)'!D60="Nmin-Methode",'Nmin-Methode'!T60="Düngebedarf nicht ermittelt!"),"Wert nicht ermittelt!",IF(D60="Berechnungsverfahren",'N-Berechnungsverfahren'!R60*'Dokumentation (schlagbezogen)'!C60,IF(D60="Nmin-Methode",'Nmin-Methode'!T60*'Dokumentation (schlagbezogen)'!C60,"")))))))</f>
        <v/>
      </c>
      <c r="F60" s="68"/>
      <c r="G60" s="63" t="str">
        <f>IF('P-Bedarfsermittlung'!G60="Wert nicht ermittelbar!","Wert nicht ermittelt!",IF('P-Bedarfsermittlung'!G60="Schlaggröße angeben!","Wert nicht ermittelt!",'P-Bedarfsermittlung'!G60))</f>
        <v/>
      </c>
      <c r="H60" s="69"/>
      <c r="I60" s="117"/>
    </row>
    <row r="61" spans="1:9" x14ac:dyDescent="0.25">
      <c r="A61" s="108">
        <v>55</v>
      </c>
      <c r="B61" s="58" t="str">
        <f>IF(A61="","laufende Nummer angeben!",IF(INDEX('N-Berechnungsverfahren'!B:B,MATCH('Dokumentation (schlagbezogen)'!A61,'N-Berechnungsverfahren'!A:A,0))="","",INDEX('N-Berechnungsverfahren'!B:B,MATCH('Dokumentation (schlagbezogen)'!A61,'N-Berechnungsverfahren'!A:A,0))))</f>
        <v/>
      </c>
      <c r="C61" s="62" t="str">
        <f>IF(B61="","",IF(B61="kein Schlag ausgewählt!","",INDEX(Flächenverzeichnis!B:B,MATCH('Dokumentation (schlagbezogen)'!B61,Flächenverzeichnis!A:A,0))))</f>
        <v/>
      </c>
      <c r="D61" s="67"/>
      <c r="E61" s="63" t="str">
        <f>IF(B61="","",IF(C61="","Flächenverzeichnis überprüfen!",IF(D61="","Methode auswählen!",IF(AND('Dokumentation (schlagbezogen)'!D61="Berechnungsverfahren",'N-Berechnungsverfahren'!R61="Düngebedarf nicht ermittelt!"),"Wert nicht ermittelt!",IF(AND('Dokumentation (schlagbezogen)'!D61="Nmin-Methode",'Nmin-Methode'!T61="Düngebedarf nicht ermittelt!"),"Wert nicht ermittelt!",IF(D61="Berechnungsverfahren",'N-Berechnungsverfahren'!R61*'Dokumentation (schlagbezogen)'!C61,IF(D61="Nmin-Methode",'Nmin-Methode'!T61*'Dokumentation (schlagbezogen)'!C61,"")))))))</f>
        <v/>
      </c>
      <c r="F61" s="68"/>
      <c r="G61" s="63" t="str">
        <f>IF('P-Bedarfsermittlung'!G61="Wert nicht ermittelbar!","Wert nicht ermittelt!",IF('P-Bedarfsermittlung'!G61="Schlaggröße angeben!","Wert nicht ermittelt!",'P-Bedarfsermittlung'!G61))</f>
        <v/>
      </c>
      <c r="H61" s="69"/>
      <c r="I61" s="117"/>
    </row>
    <row r="62" spans="1:9" x14ac:dyDescent="0.25">
      <c r="A62" s="108">
        <v>56</v>
      </c>
      <c r="B62" s="58" t="str">
        <f>IF(A62="","laufende Nummer angeben!",IF(INDEX('N-Berechnungsverfahren'!B:B,MATCH('Dokumentation (schlagbezogen)'!A62,'N-Berechnungsverfahren'!A:A,0))="","",INDEX('N-Berechnungsverfahren'!B:B,MATCH('Dokumentation (schlagbezogen)'!A62,'N-Berechnungsverfahren'!A:A,0))))</f>
        <v/>
      </c>
      <c r="C62" s="62" t="str">
        <f>IF(B62="","",IF(B62="kein Schlag ausgewählt!","",INDEX(Flächenverzeichnis!B:B,MATCH('Dokumentation (schlagbezogen)'!B62,Flächenverzeichnis!A:A,0))))</f>
        <v/>
      </c>
      <c r="D62" s="67"/>
      <c r="E62" s="63" t="str">
        <f>IF(B62="","",IF(C62="","Flächenverzeichnis überprüfen!",IF(D62="","Methode auswählen!",IF(AND('Dokumentation (schlagbezogen)'!D62="Berechnungsverfahren",'N-Berechnungsverfahren'!R62="Düngebedarf nicht ermittelt!"),"Wert nicht ermittelt!",IF(AND('Dokumentation (schlagbezogen)'!D62="Nmin-Methode",'Nmin-Methode'!T62="Düngebedarf nicht ermittelt!"),"Wert nicht ermittelt!",IF(D62="Berechnungsverfahren",'N-Berechnungsverfahren'!R62*'Dokumentation (schlagbezogen)'!C62,IF(D62="Nmin-Methode",'Nmin-Methode'!T62*'Dokumentation (schlagbezogen)'!C62,"")))))))</f>
        <v/>
      </c>
      <c r="F62" s="68"/>
      <c r="G62" s="63" t="str">
        <f>IF('P-Bedarfsermittlung'!G62="Wert nicht ermittelbar!","Wert nicht ermittelt!",IF('P-Bedarfsermittlung'!G62="Schlaggröße angeben!","Wert nicht ermittelt!",'P-Bedarfsermittlung'!G62))</f>
        <v/>
      </c>
      <c r="H62" s="69"/>
      <c r="I62" s="117"/>
    </row>
    <row r="63" spans="1:9" x14ac:dyDescent="0.25">
      <c r="A63" s="108">
        <v>57</v>
      </c>
      <c r="B63" s="58" t="str">
        <f>IF(A63="","laufende Nummer angeben!",IF(INDEX('N-Berechnungsverfahren'!B:B,MATCH('Dokumentation (schlagbezogen)'!A63,'N-Berechnungsverfahren'!A:A,0))="","",INDEX('N-Berechnungsverfahren'!B:B,MATCH('Dokumentation (schlagbezogen)'!A63,'N-Berechnungsverfahren'!A:A,0))))</f>
        <v/>
      </c>
      <c r="C63" s="62" t="str">
        <f>IF(B63="","",IF(B63="kein Schlag ausgewählt!","",INDEX(Flächenverzeichnis!B:B,MATCH('Dokumentation (schlagbezogen)'!B63,Flächenverzeichnis!A:A,0))))</f>
        <v/>
      </c>
      <c r="D63" s="67"/>
      <c r="E63" s="63" t="str">
        <f>IF(B63="","",IF(C63="","Flächenverzeichnis überprüfen!",IF(D63="","Methode auswählen!",IF(AND('Dokumentation (schlagbezogen)'!D63="Berechnungsverfahren",'N-Berechnungsverfahren'!R63="Düngebedarf nicht ermittelt!"),"Wert nicht ermittelt!",IF(AND('Dokumentation (schlagbezogen)'!D63="Nmin-Methode",'Nmin-Methode'!T63="Düngebedarf nicht ermittelt!"),"Wert nicht ermittelt!",IF(D63="Berechnungsverfahren",'N-Berechnungsverfahren'!R63*'Dokumentation (schlagbezogen)'!C63,IF(D63="Nmin-Methode",'Nmin-Methode'!T63*'Dokumentation (schlagbezogen)'!C63,"")))))))</f>
        <v/>
      </c>
      <c r="F63" s="68"/>
      <c r="G63" s="63" t="str">
        <f>IF('P-Bedarfsermittlung'!G63="Wert nicht ermittelbar!","Wert nicht ermittelt!",IF('P-Bedarfsermittlung'!G63="Schlaggröße angeben!","Wert nicht ermittelt!",'P-Bedarfsermittlung'!G63))</f>
        <v/>
      </c>
      <c r="H63" s="69"/>
      <c r="I63" s="117"/>
    </row>
    <row r="64" spans="1:9" x14ac:dyDescent="0.25">
      <c r="A64" s="108">
        <v>58</v>
      </c>
      <c r="B64" s="58" t="str">
        <f>IF(A64="","laufende Nummer angeben!",IF(INDEX('N-Berechnungsverfahren'!B:B,MATCH('Dokumentation (schlagbezogen)'!A64,'N-Berechnungsverfahren'!A:A,0))="","",INDEX('N-Berechnungsverfahren'!B:B,MATCH('Dokumentation (schlagbezogen)'!A64,'N-Berechnungsverfahren'!A:A,0))))</f>
        <v/>
      </c>
      <c r="C64" s="62" t="str">
        <f>IF(B64="","",IF(B64="kein Schlag ausgewählt!","",INDEX(Flächenverzeichnis!B:B,MATCH('Dokumentation (schlagbezogen)'!B64,Flächenverzeichnis!A:A,0))))</f>
        <v/>
      </c>
      <c r="D64" s="67"/>
      <c r="E64" s="63" t="str">
        <f>IF(B64="","",IF(C64="","Flächenverzeichnis überprüfen!",IF(D64="","Methode auswählen!",IF(AND('Dokumentation (schlagbezogen)'!D64="Berechnungsverfahren",'N-Berechnungsverfahren'!R64="Düngebedarf nicht ermittelt!"),"Wert nicht ermittelt!",IF(AND('Dokumentation (schlagbezogen)'!D64="Nmin-Methode",'Nmin-Methode'!T64="Düngebedarf nicht ermittelt!"),"Wert nicht ermittelt!",IF(D64="Berechnungsverfahren",'N-Berechnungsverfahren'!R64*'Dokumentation (schlagbezogen)'!C64,IF(D64="Nmin-Methode",'Nmin-Methode'!T64*'Dokumentation (schlagbezogen)'!C64,"")))))))</f>
        <v/>
      </c>
      <c r="F64" s="68"/>
      <c r="G64" s="63" t="str">
        <f>IF('P-Bedarfsermittlung'!G64="Wert nicht ermittelbar!","Wert nicht ermittelt!",IF('P-Bedarfsermittlung'!G64="Schlaggröße angeben!","Wert nicht ermittelt!",'P-Bedarfsermittlung'!G64))</f>
        <v/>
      </c>
      <c r="H64" s="69"/>
      <c r="I64" s="117"/>
    </row>
    <row r="65" spans="1:9" x14ac:dyDescent="0.25">
      <c r="A65" s="108">
        <v>59</v>
      </c>
      <c r="B65" s="58" t="str">
        <f>IF(A65="","laufende Nummer angeben!",IF(INDEX('N-Berechnungsverfahren'!B:B,MATCH('Dokumentation (schlagbezogen)'!A65,'N-Berechnungsverfahren'!A:A,0))="","",INDEX('N-Berechnungsverfahren'!B:B,MATCH('Dokumentation (schlagbezogen)'!A65,'N-Berechnungsverfahren'!A:A,0))))</f>
        <v/>
      </c>
      <c r="C65" s="62" t="str">
        <f>IF(B65="","",IF(B65="kein Schlag ausgewählt!","",INDEX(Flächenverzeichnis!B:B,MATCH('Dokumentation (schlagbezogen)'!B65,Flächenverzeichnis!A:A,0))))</f>
        <v/>
      </c>
      <c r="D65" s="67"/>
      <c r="E65" s="63" t="str">
        <f>IF(B65="","",IF(C65="","Flächenverzeichnis überprüfen!",IF(D65="","Methode auswählen!",IF(AND('Dokumentation (schlagbezogen)'!D65="Berechnungsverfahren",'N-Berechnungsverfahren'!R65="Düngebedarf nicht ermittelt!"),"Wert nicht ermittelt!",IF(AND('Dokumentation (schlagbezogen)'!D65="Nmin-Methode",'Nmin-Methode'!T65="Düngebedarf nicht ermittelt!"),"Wert nicht ermittelt!",IF(D65="Berechnungsverfahren",'N-Berechnungsverfahren'!R65*'Dokumentation (schlagbezogen)'!C65,IF(D65="Nmin-Methode",'Nmin-Methode'!T65*'Dokumentation (schlagbezogen)'!C65,"")))))))</f>
        <v/>
      </c>
      <c r="F65" s="68"/>
      <c r="G65" s="63" t="str">
        <f>IF('P-Bedarfsermittlung'!G65="Wert nicht ermittelbar!","Wert nicht ermittelt!",IF('P-Bedarfsermittlung'!G65="Schlaggröße angeben!","Wert nicht ermittelt!",'P-Bedarfsermittlung'!G65))</f>
        <v/>
      </c>
      <c r="H65" s="69"/>
      <c r="I65" s="117"/>
    </row>
    <row r="66" spans="1:9" x14ac:dyDescent="0.25">
      <c r="A66" s="108">
        <v>60</v>
      </c>
      <c r="B66" s="58" t="str">
        <f>IF(A66="","laufende Nummer angeben!",IF(INDEX('N-Berechnungsverfahren'!B:B,MATCH('Dokumentation (schlagbezogen)'!A66,'N-Berechnungsverfahren'!A:A,0))="","",INDEX('N-Berechnungsverfahren'!B:B,MATCH('Dokumentation (schlagbezogen)'!A66,'N-Berechnungsverfahren'!A:A,0))))</f>
        <v/>
      </c>
      <c r="C66" s="62" t="str">
        <f>IF(B66="","",IF(B66="kein Schlag ausgewählt!","",INDEX(Flächenverzeichnis!B:B,MATCH('Dokumentation (schlagbezogen)'!B66,Flächenverzeichnis!A:A,0))))</f>
        <v/>
      </c>
      <c r="D66" s="67"/>
      <c r="E66" s="63" t="str">
        <f>IF(B66="","",IF(C66="","Flächenverzeichnis überprüfen!",IF(D66="","Methode auswählen!",IF(AND('Dokumentation (schlagbezogen)'!D66="Berechnungsverfahren",'N-Berechnungsverfahren'!R66="Düngebedarf nicht ermittelt!"),"Wert nicht ermittelt!",IF(AND('Dokumentation (schlagbezogen)'!D66="Nmin-Methode",'Nmin-Methode'!T66="Düngebedarf nicht ermittelt!"),"Wert nicht ermittelt!",IF(D66="Berechnungsverfahren",'N-Berechnungsverfahren'!R66*'Dokumentation (schlagbezogen)'!C66,IF(D66="Nmin-Methode",'Nmin-Methode'!T66*'Dokumentation (schlagbezogen)'!C66,"")))))))</f>
        <v/>
      </c>
      <c r="F66" s="68"/>
      <c r="G66" s="63" t="str">
        <f>IF('P-Bedarfsermittlung'!G66="Wert nicht ermittelbar!","Wert nicht ermittelt!",IF('P-Bedarfsermittlung'!G66="Schlaggröße angeben!","Wert nicht ermittelt!",'P-Bedarfsermittlung'!G66))</f>
        <v/>
      </c>
      <c r="H66" s="69"/>
      <c r="I66" s="117"/>
    </row>
    <row r="67" spans="1:9" x14ac:dyDescent="0.25">
      <c r="A67" s="108">
        <v>61</v>
      </c>
      <c r="B67" s="58" t="str">
        <f>IF(A67="","laufende Nummer angeben!",IF(INDEX('N-Berechnungsverfahren'!B:B,MATCH('Dokumentation (schlagbezogen)'!A67,'N-Berechnungsverfahren'!A:A,0))="","",INDEX('N-Berechnungsverfahren'!B:B,MATCH('Dokumentation (schlagbezogen)'!A67,'N-Berechnungsverfahren'!A:A,0))))</f>
        <v/>
      </c>
      <c r="C67" s="62" t="str">
        <f>IF(B67="","",IF(B67="kein Schlag ausgewählt!","",INDEX(Flächenverzeichnis!B:B,MATCH('Dokumentation (schlagbezogen)'!B67,Flächenverzeichnis!A:A,0))))</f>
        <v/>
      </c>
      <c r="D67" s="67"/>
      <c r="E67" s="63" t="str">
        <f>IF(B67="","",IF(C67="","Flächenverzeichnis überprüfen!",IF(D67="","Methode auswählen!",IF(AND('Dokumentation (schlagbezogen)'!D67="Berechnungsverfahren",'N-Berechnungsverfahren'!R67="Düngebedarf nicht ermittelt!"),"Wert nicht ermittelt!",IF(AND('Dokumentation (schlagbezogen)'!D67="Nmin-Methode",'Nmin-Methode'!T67="Düngebedarf nicht ermittelt!"),"Wert nicht ermittelt!",IF(D67="Berechnungsverfahren",'N-Berechnungsverfahren'!R67*'Dokumentation (schlagbezogen)'!C67,IF(D67="Nmin-Methode",'Nmin-Methode'!T67*'Dokumentation (schlagbezogen)'!C67,"")))))))</f>
        <v/>
      </c>
      <c r="F67" s="68"/>
      <c r="G67" s="63" t="str">
        <f>IF('P-Bedarfsermittlung'!G67="Wert nicht ermittelbar!","Wert nicht ermittelt!",IF('P-Bedarfsermittlung'!G67="Schlaggröße angeben!","Wert nicht ermittelt!",'P-Bedarfsermittlung'!G67))</f>
        <v/>
      </c>
      <c r="H67" s="69"/>
      <c r="I67" s="117"/>
    </row>
    <row r="68" spans="1:9" x14ac:dyDescent="0.25">
      <c r="A68" s="108">
        <v>62</v>
      </c>
      <c r="B68" s="58" t="str">
        <f>IF(A68="","laufende Nummer angeben!",IF(INDEX('N-Berechnungsverfahren'!B:B,MATCH('Dokumentation (schlagbezogen)'!A68,'N-Berechnungsverfahren'!A:A,0))="","",INDEX('N-Berechnungsverfahren'!B:B,MATCH('Dokumentation (schlagbezogen)'!A68,'N-Berechnungsverfahren'!A:A,0))))</f>
        <v/>
      </c>
      <c r="C68" s="62" t="str">
        <f>IF(B68="","",IF(B68="kein Schlag ausgewählt!","",INDEX(Flächenverzeichnis!B:B,MATCH('Dokumentation (schlagbezogen)'!B68,Flächenverzeichnis!A:A,0))))</f>
        <v/>
      </c>
      <c r="D68" s="67"/>
      <c r="E68" s="63" t="str">
        <f>IF(B68="","",IF(C68="","Flächenverzeichnis überprüfen!",IF(D68="","Methode auswählen!",IF(AND('Dokumentation (schlagbezogen)'!D68="Berechnungsverfahren",'N-Berechnungsverfahren'!R68="Düngebedarf nicht ermittelt!"),"Wert nicht ermittelt!",IF(AND('Dokumentation (schlagbezogen)'!D68="Nmin-Methode",'Nmin-Methode'!T68="Düngebedarf nicht ermittelt!"),"Wert nicht ermittelt!",IF(D68="Berechnungsverfahren",'N-Berechnungsverfahren'!R68*'Dokumentation (schlagbezogen)'!C68,IF(D68="Nmin-Methode",'Nmin-Methode'!T68*'Dokumentation (schlagbezogen)'!C68,"")))))))</f>
        <v/>
      </c>
      <c r="F68" s="68"/>
      <c r="G68" s="63" t="str">
        <f>IF('P-Bedarfsermittlung'!G68="Wert nicht ermittelbar!","Wert nicht ermittelt!",IF('P-Bedarfsermittlung'!G68="Schlaggröße angeben!","Wert nicht ermittelt!",'P-Bedarfsermittlung'!G68))</f>
        <v/>
      </c>
      <c r="H68" s="69"/>
      <c r="I68" s="117"/>
    </row>
    <row r="69" spans="1:9" x14ac:dyDescent="0.25">
      <c r="A69" s="108">
        <v>63</v>
      </c>
      <c r="B69" s="58" t="str">
        <f>IF(A69="","laufende Nummer angeben!",IF(INDEX('N-Berechnungsverfahren'!B:B,MATCH('Dokumentation (schlagbezogen)'!A69,'N-Berechnungsverfahren'!A:A,0))="","",INDEX('N-Berechnungsverfahren'!B:B,MATCH('Dokumentation (schlagbezogen)'!A69,'N-Berechnungsverfahren'!A:A,0))))</f>
        <v/>
      </c>
      <c r="C69" s="62" t="str">
        <f>IF(B69="","",IF(B69="kein Schlag ausgewählt!","",INDEX(Flächenverzeichnis!B:B,MATCH('Dokumentation (schlagbezogen)'!B69,Flächenverzeichnis!A:A,0))))</f>
        <v/>
      </c>
      <c r="D69" s="67"/>
      <c r="E69" s="63" t="str">
        <f>IF(B69="","",IF(C69="","Flächenverzeichnis überprüfen!",IF(D69="","Methode auswählen!",IF(AND('Dokumentation (schlagbezogen)'!D69="Berechnungsverfahren",'N-Berechnungsverfahren'!R69="Düngebedarf nicht ermittelt!"),"Wert nicht ermittelt!",IF(AND('Dokumentation (schlagbezogen)'!D69="Nmin-Methode",'Nmin-Methode'!T69="Düngebedarf nicht ermittelt!"),"Wert nicht ermittelt!",IF(D69="Berechnungsverfahren",'N-Berechnungsverfahren'!R69*'Dokumentation (schlagbezogen)'!C69,IF(D69="Nmin-Methode",'Nmin-Methode'!T69*'Dokumentation (schlagbezogen)'!C69,"")))))))</f>
        <v/>
      </c>
      <c r="F69" s="68"/>
      <c r="G69" s="63" t="str">
        <f>IF('P-Bedarfsermittlung'!G69="Wert nicht ermittelbar!","Wert nicht ermittelt!",IF('P-Bedarfsermittlung'!G69="Schlaggröße angeben!","Wert nicht ermittelt!",'P-Bedarfsermittlung'!G69))</f>
        <v/>
      </c>
      <c r="H69" s="69"/>
      <c r="I69" s="117"/>
    </row>
    <row r="70" spans="1:9" x14ac:dyDescent="0.25">
      <c r="A70" s="108">
        <v>64</v>
      </c>
      <c r="B70" s="58" t="str">
        <f>IF(A70="","laufende Nummer angeben!",IF(INDEX('N-Berechnungsverfahren'!B:B,MATCH('Dokumentation (schlagbezogen)'!A70,'N-Berechnungsverfahren'!A:A,0))="","",INDEX('N-Berechnungsverfahren'!B:B,MATCH('Dokumentation (schlagbezogen)'!A70,'N-Berechnungsverfahren'!A:A,0))))</f>
        <v/>
      </c>
      <c r="C70" s="62" t="str">
        <f>IF(B70="","",IF(B70="kein Schlag ausgewählt!","",INDEX(Flächenverzeichnis!B:B,MATCH('Dokumentation (schlagbezogen)'!B70,Flächenverzeichnis!A:A,0))))</f>
        <v/>
      </c>
      <c r="D70" s="67"/>
      <c r="E70" s="63" t="str">
        <f>IF(B70="","",IF(C70="","Flächenverzeichnis überprüfen!",IF(D70="","Methode auswählen!",IF(AND('Dokumentation (schlagbezogen)'!D70="Berechnungsverfahren",'N-Berechnungsverfahren'!R70="Düngebedarf nicht ermittelt!"),"Wert nicht ermittelt!",IF(AND('Dokumentation (schlagbezogen)'!D70="Nmin-Methode",'Nmin-Methode'!T70="Düngebedarf nicht ermittelt!"),"Wert nicht ermittelt!",IF(D70="Berechnungsverfahren",'N-Berechnungsverfahren'!R70*'Dokumentation (schlagbezogen)'!C70,IF(D70="Nmin-Methode",'Nmin-Methode'!T70*'Dokumentation (schlagbezogen)'!C70,"")))))))</f>
        <v/>
      </c>
      <c r="F70" s="68"/>
      <c r="G70" s="63" t="str">
        <f>IF('P-Bedarfsermittlung'!G70="Wert nicht ermittelbar!","Wert nicht ermittelt!",IF('P-Bedarfsermittlung'!G70="Schlaggröße angeben!","Wert nicht ermittelt!",'P-Bedarfsermittlung'!G70))</f>
        <v/>
      </c>
      <c r="H70" s="69"/>
      <c r="I70" s="117"/>
    </row>
    <row r="71" spans="1:9" x14ac:dyDescent="0.25">
      <c r="A71" s="108">
        <v>65</v>
      </c>
      <c r="B71" s="58" t="str">
        <f>IF(A71="","laufende Nummer angeben!",IF(INDEX('N-Berechnungsverfahren'!B:B,MATCH('Dokumentation (schlagbezogen)'!A71,'N-Berechnungsverfahren'!A:A,0))="","",INDEX('N-Berechnungsverfahren'!B:B,MATCH('Dokumentation (schlagbezogen)'!A71,'N-Berechnungsverfahren'!A:A,0))))</f>
        <v/>
      </c>
      <c r="C71" s="62" t="str">
        <f>IF(B71="","",IF(B71="kein Schlag ausgewählt!","",INDEX(Flächenverzeichnis!B:B,MATCH('Dokumentation (schlagbezogen)'!B71,Flächenverzeichnis!A:A,0))))</f>
        <v/>
      </c>
      <c r="D71" s="67"/>
      <c r="E71" s="63" t="str">
        <f>IF(B71="","",IF(C71="","Flächenverzeichnis überprüfen!",IF(D71="","Methode auswählen!",IF(AND('Dokumentation (schlagbezogen)'!D71="Berechnungsverfahren",'N-Berechnungsverfahren'!R71="Düngebedarf nicht ermittelt!"),"Wert nicht ermittelt!",IF(AND('Dokumentation (schlagbezogen)'!D71="Nmin-Methode",'Nmin-Methode'!T71="Düngebedarf nicht ermittelt!"),"Wert nicht ermittelt!",IF(D71="Berechnungsverfahren",'N-Berechnungsverfahren'!R71*'Dokumentation (schlagbezogen)'!C71,IF(D71="Nmin-Methode",'Nmin-Methode'!T71*'Dokumentation (schlagbezogen)'!C71,"")))))))</f>
        <v/>
      </c>
      <c r="F71" s="68"/>
      <c r="G71" s="63" t="str">
        <f>IF('P-Bedarfsermittlung'!G71="Wert nicht ermittelbar!","Wert nicht ermittelt!",IF('P-Bedarfsermittlung'!G71="Schlaggröße angeben!","Wert nicht ermittelt!",'P-Bedarfsermittlung'!G71))</f>
        <v/>
      </c>
      <c r="H71" s="69"/>
      <c r="I71" s="117"/>
    </row>
    <row r="72" spans="1:9" x14ac:dyDescent="0.25">
      <c r="A72" s="108">
        <v>66</v>
      </c>
      <c r="B72" s="58" t="str">
        <f>IF(A72="","laufende Nummer angeben!",IF(INDEX('N-Berechnungsverfahren'!B:B,MATCH('Dokumentation (schlagbezogen)'!A72,'N-Berechnungsverfahren'!A:A,0))="","",INDEX('N-Berechnungsverfahren'!B:B,MATCH('Dokumentation (schlagbezogen)'!A72,'N-Berechnungsverfahren'!A:A,0))))</f>
        <v/>
      </c>
      <c r="C72" s="62" t="str">
        <f>IF(B72="","",IF(B72="kein Schlag ausgewählt!","",INDEX(Flächenverzeichnis!B:B,MATCH('Dokumentation (schlagbezogen)'!B72,Flächenverzeichnis!A:A,0))))</f>
        <v/>
      </c>
      <c r="D72" s="67"/>
      <c r="E72" s="63" t="str">
        <f>IF(B72="","",IF(C72="","Flächenverzeichnis überprüfen!",IF(D72="","Methode auswählen!",IF(AND('Dokumentation (schlagbezogen)'!D72="Berechnungsverfahren",'N-Berechnungsverfahren'!R72="Düngebedarf nicht ermittelt!"),"Wert nicht ermittelt!",IF(AND('Dokumentation (schlagbezogen)'!D72="Nmin-Methode",'Nmin-Methode'!T72="Düngebedarf nicht ermittelt!"),"Wert nicht ermittelt!",IF(D72="Berechnungsverfahren",'N-Berechnungsverfahren'!R72*'Dokumentation (schlagbezogen)'!C72,IF(D72="Nmin-Methode",'Nmin-Methode'!T72*'Dokumentation (schlagbezogen)'!C72,"")))))))</f>
        <v/>
      </c>
      <c r="F72" s="68"/>
      <c r="G72" s="63" t="str">
        <f>IF('P-Bedarfsermittlung'!G72="Wert nicht ermittelbar!","Wert nicht ermittelt!",IF('P-Bedarfsermittlung'!G72="Schlaggröße angeben!","Wert nicht ermittelt!",'P-Bedarfsermittlung'!G72))</f>
        <v/>
      </c>
      <c r="H72" s="69"/>
      <c r="I72" s="117"/>
    </row>
    <row r="73" spans="1:9" x14ac:dyDescent="0.25">
      <c r="A73" s="108">
        <v>67</v>
      </c>
      <c r="B73" s="58" t="str">
        <f>IF(A73="","laufende Nummer angeben!",IF(INDEX('N-Berechnungsverfahren'!B:B,MATCH('Dokumentation (schlagbezogen)'!A73,'N-Berechnungsverfahren'!A:A,0))="","",INDEX('N-Berechnungsverfahren'!B:B,MATCH('Dokumentation (schlagbezogen)'!A73,'N-Berechnungsverfahren'!A:A,0))))</f>
        <v/>
      </c>
      <c r="C73" s="62" t="str">
        <f>IF(B73="","",IF(B73="kein Schlag ausgewählt!","",INDEX(Flächenverzeichnis!B:B,MATCH('Dokumentation (schlagbezogen)'!B73,Flächenverzeichnis!A:A,0))))</f>
        <v/>
      </c>
      <c r="D73" s="67"/>
      <c r="E73" s="63" t="str">
        <f>IF(B73="","",IF(C73="","Flächenverzeichnis überprüfen!",IF(D73="","Methode auswählen!",IF(AND('Dokumentation (schlagbezogen)'!D73="Berechnungsverfahren",'N-Berechnungsverfahren'!R73="Düngebedarf nicht ermittelt!"),"Wert nicht ermittelt!",IF(AND('Dokumentation (schlagbezogen)'!D73="Nmin-Methode",'Nmin-Methode'!T73="Düngebedarf nicht ermittelt!"),"Wert nicht ermittelt!",IF(D73="Berechnungsverfahren",'N-Berechnungsverfahren'!R73*'Dokumentation (schlagbezogen)'!C73,IF(D73="Nmin-Methode",'Nmin-Methode'!T73*'Dokumentation (schlagbezogen)'!C73,"")))))))</f>
        <v/>
      </c>
      <c r="F73" s="68"/>
      <c r="G73" s="63" t="str">
        <f>IF('P-Bedarfsermittlung'!G73="Wert nicht ermittelbar!","Wert nicht ermittelt!",IF('P-Bedarfsermittlung'!G73="Schlaggröße angeben!","Wert nicht ermittelt!",'P-Bedarfsermittlung'!G73))</f>
        <v/>
      </c>
      <c r="H73" s="69"/>
      <c r="I73" s="117"/>
    </row>
    <row r="74" spans="1:9" x14ac:dyDescent="0.25">
      <c r="A74" s="108">
        <v>68</v>
      </c>
      <c r="B74" s="58" t="str">
        <f>IF(A74="","laufende Nummer angeben!",IF(INDEX('N-Berechnungsverfahren'!B:B,MATCH('Dokumentation (schlagbezogen)'!A74,'N-Berechnungsverfahren'!A:A,0))="","",INDEX('N-Berechnungsverfahren'!B:B,MATCH('Dokumentation (schlagbezogen)'!A74,'N-Berechnungsverfahren'!A:A,0))))</f>
        <v/>
      </c>
      <c r="C74" s="62" t="str">
        <f>IF(B74="","",IF(B74="kein Schlag ausgewählt!","",INDEX(Flächenverzeichnis!B:B,MATCH('Dokumentation (schlagbezogen)'!B74,Flächenverzeichnis!A:A,0))))</f>
        <v/>
      </c>
      <c r="D74" s="67"/>
      <c r="E74" s="63" t="str">
        <f>IF(B74="","",IF(C74="","Flächenverzeichnis überprüfen!",IF(D74="","Methode auswählen!",IF(AND('Dokumentation (schlagbezogen)'!D74="Berechnungsverfahren",'N-Berechnungsverfahren'!R74="Düngebedarf nicht ermittelt!"),"Wert nicht ermittelt!",IF(AND('Dokumentation (schlagbezogen)'!D74="Nmin-Methode",'Nmin-Methode'!T74="Düngebedarf nicht ermittelt!"),"Wert nicht ermittelt!",IF(D74="Berechnungsverfahren",'N-Berechnungsverfahren'!R74*'Dokumentation (schlagbezogen)'!C74,IF(D74="Nmin-Methode",'Nmin-Methode'!T74*'Dokumentation (schlagbezogen)'!C74,"")))))))</f>
        <v/>
      </c>
      <c r="F74" s="68"/>
      <c r="G74" s="63" t="str">
        <f>IF('P-Bedarfsermittlung'!G74="Wert nicht ermittelbar!","Wert nicht ermittelt!",IF('P-Bedarfsermittlung'!G74="Schlaggröße angeben!","Wert nicht ermittelt!",'P-Bedarfsermittlung'!G74))</f>
        <v/>
      </c>
      <c r="H74" s="69"/>
      <c r="I74" s="117"/>
    </row>
    <row r="75" spans="1:9" x14ac:dyDescent="0.25">
      <c r="A75" s="108">
        <v>69</v>
      </c>
      <c r="B75" s="58" t="str">
        <f>IF(A75="","laufende Nummer angeben!",IF(INDEX('N-Berechnungsverfahren'!B:B,MATCH('Dokumentation (schlagbezogen)'!A75,'N-Berechnungsverfahren'!A:A,0))="","",INDEX('N-Berechnungsverfahren'!B:B,MATCH('Dokumentation (schlagbezogen)'!A75,'N-Berechnungsverfahren'!A:A,0))))</f>
        <v/>
      </c>
      <c r="C75" s="62" t="str">
        <f>IF(B75="","",IF(B75="kein Schlag ausgewählt!","",INDEX(Flächenverzeichnis!B:B,MATCH('Dokumentation (schlagbezogen)'!B75,Flächenverzeichnis!A:A,0))))</f>
        <v/>
      </c>
      <c r="D75" s="67"/>
      <c r="E75" s="63" t="str">
        <f>IF(B75="","",IF(C75="","Flächenverzeichnis überprüfen!",IF(D75="","Methode auswählen!",IF(AND('Dokumentation (schlagbezogen)'!D75="Berechnungsverfahren",'N-Berechnungsverfahren'!R75="Düngebedarf nicht ermittelt!"),"Wert nicht ermittelt!",IF(AND('Dokumentation (schlagbezogen)'!D75="Nmin-Methode",'Nmin-Methode'!T75="Düngebedarf nicht ermittelt!"),"Wert nicht ermittelt!",IF(D75="Berechnungsverfahren",'N-Berechnungsverfahren'!R75*'Dokumentation (schlagbezogen)'!C75,IF(D75="Nmin-Methode",'Nmin-Methode'!T75*'Dokumentation (schlagbezogen)'!C75,"")))))))</f>
        <v/>
      </c>
      <c r="F75" s="68"/>
      <c r="G75" s="63" t="str">
        <f>IF('P-Bedarfsermittlung'!G75="Wert nicht ermittelbar!","Wert nicht ermittelt!",IF('P-Bedarfsermittlung'!G75="Schlaggröße angeben!","Wert nicht ermittelt!",'P-Bedarfsermittlung'!G75))</f>
        <v/>
      </c>
      <c r="H75" s="69"/>
      <c r="I75" s="117"/>
    </row>
    <row r="76" spans="1:9" x14ac:dyDescent="0.25">
      <c r="A76" s="108">
        <v>70</v>
      </c>
      <c r="B76" s="58" t="str">
        <f>IF(A76="","laufende Nummer angeben!",IF(INDEX('N-Berechnungsverfahren'!B:B,MATCH('Dokumentation (schlagbezogen)'!A76,'N-Berechnungsverfahren'!A:A,0))="","",INDEX('N-Berechnungsverfahren'!B:B,MATCH('Dokumentation (schlagbezogen)'!A76,'N-Berechnungsverfahren'!A:A,0))))</f>
        <v/>
      </c>
      <c r="C76" s="62" t="str">
        <f>IF(B76="","",IF(B76="kein Schlag ausgewählt!","",INDEX(Flächenverzeichnis!B:B,MATCH('Dokumentation (schlagbezogen)'!B76,Flächenverzeichnis!A:A,0))))</f>
        <v/>
      </c>
      <c r="D76" s="67"/>
      <c r="E76" s="63" t="str">
        <f>IF(B76="","",IF(C76="","Flächenverzeichnis überprüfen!",IF(D76="","Methode auswählen!",IF(AND('Dokumentation (schlagbezogen)'!D76="Berechnungsverfahren",'N-Berechnungsverfahren'!R76="Düngebedarf nicht ermittelt!"),"Wert nicht ermittelt!",IF(AND('Dokumentation (schlagbezogen)'!D76="Nmin-Methode",'Nmin-Methode'!T76="Düngebedarf nicht ermittelt!"),"Wert nicht ermittelt!",IF(D76="Berechnungsverfahren",'N-Berechnungsverfahren'!R76*'Dokumentation (schlagbezogen)'!C76,IF(D76="Nmin-Methode",'Nmin-Methode'!T76*'Dokumentation (schlagbezogen)'!C76,"")))))))</f>
        <v/>
      </c>
      <c r="F76" s="68"/>
      <c r="G76" s="63" t="str">
        <f>IF('P-Bedarfsermittlung'!G76="Wert nicht ermittelbar!","Wert nicht ermittelt!",IF('P-Bedarfsermittlung'!G76="Schlaggröße angeben!","Wert nicht ermittelt!",'P-Bedarfsermittlung'!G76))</f>
        <v/>
      </c>
      <c r="H76" s="69"/>
      <c r="I76" s="117"/>
    </row>
    <row r="77" spans="1:9" x14ac:dyDescent="0.25">
      <c r="A77" s="108">
        <v>71</v>
      </c>
      <c r="B77" s="58" t="str">
        <f>IF(A77="","laufende Nummer angeben!",IF(INDEX('N-Berechnungsverfahren'!B:B,MATCH('Dokumentation (schlagbezogen)'!A77,'N-Berechnungsverfahren'!A:A,0))="","",INDEX('N-Berechnungsverfahren'!B:B,MATCH('Dokumentation (schlagbezogen)'!A77,'N-Berechnungsverfahren'!A:A,0))))</f>
        <v/>
      </c>
      <c r="C77" s="62" t="str">
        <f>IF(B77="","",IF(B77="kein Schlag ausgewählt!","",INDEX(Flächenverzeichnis!B:B,MATCH('Dokumentation (schlagbezogen)'!B77,Flächenverzeichnis!A:A,0))))</f>
        <v/>
      </c>
      <c r="D77" s="67"/>
      <c r="E77" s="63" t="str">
        <f>IF(B77="","",IF(C77="","Flächenverzeichnis überprüfen!",IF(D77="","Methode auswählen!",IF(AND('Dokumentation (schlagbezogen)'!D77="Berechnungsverfahren",'N-Berechnungsverfahren'!R77="Düngebedarf nicht ermittelt!"),"Wert nicht ermittelt!",IF(AND('Dokumentation (schlagbezogen)'!D77="Nmin-Methode",'Nmin-Methode'!T77="Düngebedarf nicht ermittelt!"),"Wert nicht ermittelt!",IF(D77="Berechnungsverfahren",'N-Berechnungsverfahren'!R77*'Dokumentation (schlagbezogen)'!C77,IF(D77="Nmin-Methode",'Nmin-Methode'!T77*'Dokumentation (schlagbezogen)'!C77,"")))))))</f>
        <v/>
      </c>
      <c r="F77" s="68"/>
      <c r="G77" s="63" t="str">
        <f>IF('P-Bedarfsermittlung'!G77="Wert nicht ermittelbar!","Wert nicht ermittelt!",IF('P-Bedarfsermittlung'!G77="Schlaggröße angeben!","Wert nicht ermittelt!",'P-Bedarfsermittlung'!G77))</f>
        <v/>
      </c>
      <c r="H77" s="69"/>
      <c r="I77" s="117"/>
    </row>
    <row r="78" spans="1:9" x14ac:dyDescent="0.25">
      <c r="A78" s="108">
        <v>72</v>
      </c>
      <c r="B78" s="58" t="str">
        <f>IF(A78="","laufende Nummer angeben!",IF(INDEX('N-Berechnungsverfahren'!B:B,MATCH('Dokumentation (schlagbezogen)'!A78,'N-Berechnungsverfahren'!A:A,0))="","",INDEX('N-Berechnungsverfahren'!B:B,MATCH('Dokumentation (schlagbezogen)'!A78,'N-Berechnungsverfahren'!A:A,0))))</f>
        <v/>
      </c>
      <c r="C78" s="62" t="str">
        <f>IF(B78="","",IF(B78="kein Schlag ausgewählt!","",INDEX(Flächenverzeichnis!B:B,MATCH('Dokumentation (schlagbezogen)'!B78,Flächenverzeichnis!A:A,0))))</f>
        <v/>
      </c>
      <c r="D78" s="67"/>
      <c r="E78" s="63" t="str">
        <f>IF(B78="","",IF(C78="","Flächenverzeichnis überprüfen!",IF(D78="","Methode auswählen!",IF(AND('Dokumentation (schlagbezogen)'!D78="Berechnungsverfahren",'N-Berechnungsverfahren'!R78="Düngebedarf nicht ermittelt!"),"Wert nicht ermittelt!",IF(AND('Dokumentation (schlagbezogen)'!D78="Nmin-Methode",'Nmin-Methode'!T78="Düngebedarf nicht ermittelt!"),"Wert nicht ermittelt!",IF(D78="Berechnungsverfahren",'N-Berechnungsverfahren'!R78*'Dokumentation (schlagbezogen)'!C78,IF(D78="Nmin-Methode",'Nmin-Methode'!T78*'Dokumentation (schlagbezogen)'!C78,"")))))))</f>
        <v/>
      </c>
      <c r="F78" s="68"/>
      <c r="G78" s="63" t="str">
        <f>IF('P-Bedarfsermittlung'!G78="Wert nicht ermittelbar!","Wert nicht ermittelt!",IF('P-Bedarfsermittlung'!G78="Schlaggröße angeben!","Wert nicht ermittelt!",'P-Bedarfsermittlung'!G78))</f>
        <v/>
      </c>
      <c r="H78" s="69"/>
      <c r="I78" s="117"/>
    </row>
    <row r="79" spans="1:9" x14ac:dyDescent="0.25">
      <c r="A79" s="108">
        <v>73</v>
      </c>
      <c r="B79" s="58" t="str">
        <f>IF(A79="","laufende Nummer angeben!",IF(INDEX('N-Berechnungsverfahren'!B:B,MATCH('Dokumentation (schlagbezogen)'!A79,'N-Berechnungsverfahren'!A:A,0))="","",INDEX('N-Berechnungsverfahren'!B:B,MATCH('Dokumentation (schlagbezogen)'!A79,'N-Berechnungsverfahren'!A:A,0))))</f>
        <v/>
      </c>
      <c r="C79" s="62" t="str">
        <f>IF(B79="","",IF(B79="kein Schlag ausgewählt!","",INDEX(Flächenverzeichnis!B:B,MATCH('Dokumentation (schlagbezogen)'!B79,Flächenverzeichnis!A:A,0))))</f>
        <v/>
      </c>
      <c r="D79" s="67"/>
      <c r="E79" s="63" t="str">
        <f>IF(B79="","",IF(C79="","Flächenverzeichnis überprüfen!",IF(D79="","Methode auswählen!",IF(AND('Dokumentation (schlagbezogen)'!D79="Berechnungsverfahren",'N-Berechnungsverfahren'!R79="Düngebedarf nicht ermittelt!"),"Wert nicht ermittelt!",IF(AND('Dokumentation (schlagbezogen)'!D79="Nmin-Methode",'Nmin-Methode'!T79="Düngebedarf nicht ermittelt!"),"Wert nicht ermittelt!",IF(D79="Berechnungsverfahren",'N-Berechnungsverfahren'!R79*'Dokumentation (schlagbezogen)'!C79,IF(D79="Nmin-Methode",'Nmin-Methode'!T79*'Dokumentation (schlagbezogen)'!C79,"")))))))</f>
        <v/>
      </c>
      <c r="F79" s="68"/>
      <c r="G79" s="63" t="str">
        <f>IF('P-Bedarfsermittlung'!G79="Wert nicht ermittelbar!","Wert nicht ermittelt!",IF('P-Bedarfsermittlung'!G79="Schlaggröße angeben!","Wert nicht ermittelt!",'P-Bedarfsermittlung'!G79))</f>
        <v/>
      </c>
      <c r="H79" s="69"/>
      <c r="I79" s="117"/>
    </row>
    <row r="80" spans="1:9" x14ac:dyDescent="0.25">
      <c r="A80" s="108">
        <v>74</v>
      </c>
      <c r="B80" s="58" t="str">
        <f>IF(A80="","laufende Nummer angeben!",IF(INDEX('N-Berechnungsverfahren'!B:B,MATCH('Dokumentation (schlagbezogen)'!A80,'N-Berechnungsverfahren'!A:A,0))="","",INDEX('N-Berechnungsverfahren'!B:B,MATCH('Dokumentation (schlagbezogen)'!A80,'N-Berechnungsverfahren'!A:A,0))))</f>
        <v/>
      </c>
      <c r="C80" s="62" t="str">
        <f>IF(B80="","",IF(B80="kein Schlag ausgewählt!","",INDEX(Flächenverzeichnis!B:B,MATCH('Dokumentation (schlagbezogen)'!B80,Flächenverzeichnis!A:A,0))))</f>
        <v/>
      </c>
      <c r="D80" s="67"/>
      <c r="E80" s="63" t="str">
        <f>IF(B80="","",IF(C80="","Flächenverzeichnis überprüfen!",IF(D80="","Methode auswählen!",IF(AND('Dokumentation (schlagbezogen)'!D80="Berechnungsverfahren",'N-Berechnungsverfahren'!R80="Düngebedarf nicht ermittelt!"),"Wert nicht ermittelt!",IF(AND('Dokumentation (schlagbezogen)'!D80="Nmin-Methode",'Nmin-Methode'!T80="Düngebedarf nicht ermittelt!"),"Wert nicht ermittelt!",IF(D80="Berechnungsverfahren",'N-Berechnungsverfahren'!R80*'Dokumentation (schlagbezogen)'!C80,IF(D80="Nmin-Methode",'Nmin-Methode'!T80*'Dokumentation (schlagbezogen)'!C80,"")))))))</f>
        <v/>
      </c>
      <c r="F80" s="68"/>
      <c r="G80" s="63" t="str">
        <f>IF('P-Bedarfsermittlung'!G80="Wert nicht ermittelbar!","Wert nicht ermittelt!",IF('P-Bedarfsermittlung'!G80="Schlaggröße angeben!","Wert nicht ermittelt!",'P-Bedarfsermittlung'!G80))</f>
        <v/>
      </c>
      <c r="H80" s="69"/>
      <c r="I80" s="117"/>
    </row>
    <row r="81" spans="1:9" x14ac:dyDescent="0.25">
      <c r="A81" s="108">
        <v>75</v>
      </c>
      <c r="B81" s="58" t="str">
        <f>IF(A81="","laufende Nummer angeben!",IF(INDEX('N-Berechnungsverfahren'!B:B,MATCH('Dokumentation (schlagbezogen)'!A81,'N-Berechnungsverfahren'!A:A,0))="","",INDEX('N-Berechnungsverfahren'!B:B,MATCH('Dokumentation (schlagbezogen)'!A81,'N-Berechnungsverfahren'!A:A,0))))</f>
        <v/>
      </c>
      <c r="C81" s="62" t="str">
        <f>IF(B81="","",IF(B81="kein Schlag ausgewählt!","",INDEX(Flächenverzeichnis!B:B,MATCH('Dokumentation (schlagbezogen)'!B81,Flächenverzeichnis!A:A,0))))</f>
        <v/>
      </c>
      <c r="D81" s="67"/>
      <c r="E81" s="63" t="str">
        <f>IF(B81="","",IF(C81="","Flächenverzeichnis überprüfen!",IF(D81="","Methode auswählen!",IF(AND('Dokumentation (schlagbezogen)'!D81="Berechnungsverfahren",'N-Berechnungsverfahren'!R81="Düngebedarf nicht ermittelt!"),"Wert nicht ermittelt!",IF(AND('Dokumentation (schlagbezogen)'!D81="Nmin-Methode",'Nmin-Methode'!T81="Düngebedarf nicht ermittelt!"),"Wert nicht ermittelt!",IF(D81="Berechnungsverfahren",'N-Berechnungsverfahren'!R81*'Dokumentation (schlagbezogen)'!C81,IF(D81="Nmin-Methode",'Nmin-Methode'!T81*'Dokumentation (schlagbezogen)'!C81,"")))))))</f>
        <v/>
      </c>
      <c r="F81" s="68"/>
      <c r="G81" s="63" t="str">
        <f>IF('P-Bedarfsermittlung'!G81="Wert nicht ermittelbar!","Wert nicht ermittelt!",IF('P-Bedarfsermittlung'!G81="Schlaggröße angeben!","Wert nicht ermittelt!",'P-Bedarfsermittlung'!G81))</f>
        <v/>
      </c>
      <c r="H81" s="69"/>
      <c r="I81" s="117"/>
    </row>
    <row r="82" spans="1:9" x14ac:dyDescent="0.25">
      <c r="A82" s="108">
        <v>76</v>
      </c>
      <c r="B82" s="58" t="str">
        <f>IF(A82="","laufende Nummer angeben!",IF(INDEX('N-Berechnungsverfahren'!B:B,MATCH('Dokumentation (schlagbezogen)'!A82,'N-Berechnungsverfahren'!A:A,0))="","",INDEX('N-Berechnungsverfahren'!B:B,MATCH('Dokumentation (schlagbezogen)'!A82,'N-Berechnungsverfahren'!A:A,0))))</f>
        <v/>
      </c>
      <c r="C82" s="62" t="str">
        <f>IF(B82="","",IF(B82="kein Schlag ausgewählt!","",INDEX(Flächenverzeichnis!B:B,MATCH('Dokumentation (schlagbezogen)'!B82,Flächenverzeichnis!A:A,0))))</f>
        <v/>
      </c>
      <c r="D82" s="67"/>
      <c r="E82" s="63" t="str">
        <f>IF(B82="","",IF(C82="","Flächenverzeichnis überprüfen!",IF(D82="","Methode auswählen!",IF(AND('Dokumentation (schlagbezogen)'!D82="Berechnungsverfahren",'N-Berechnungsverfahren'!R82="Düngebedarf nicht ermittelt!"),"Wert nicht ermittelt!",IF(AND('Dokumentation (schlagbezogen)'!D82="Nmin-Methode",'Nmin-Methode'!T82="Düngebedarf nicht ermittelt!"),"Wert nicht ermittelt!",IF(D82="Berechnungsverfahren",'N-Berechnungsverfahren'!R82*'Dokumentation (schlagbezogen)'!C82,IF(D82="Nmin-Methode",'Nmin-Methode'!T82*'Dokumentation (schlagbezogen)'!C82,"")))))))</f>
        <v/>
      </c>
      <c r="F82" s="68"/>
      <c r="G82" s="63" t="str">
        <f>IF('P-Bedarfsermittlung'!G82="Wert nicht ermittelbar!","Wert nicht ermittelt!",IF('P-Bedarfsermittlung'!G82="Schlaggröße angeben!","Wert nicht ermittelt!",'P-Bedarfsermittlung'!G82))</f>
        <v/>
      </c>
      <c r="H82" s="69"/>
      <c r="I82" s="117"/>
    </row>
    <row r="83" spans="1:9" x14ac:dyDescent="0.25">
      <c r="A83" s="108">
        <v>77</v>
      </c>
      <c r="B83" s="58" t="str">
        <f>IF(A83="","laufende Nummer angeben!",IF(INDEX('N-Berechnungsverfahren'!B:B,MATCH('Dokumentation (schlagbezogen)'!A83,'N-Berechnungsverfahren'!A:A,0))="","",INDEX('N-Berechnungsverfahren'!B:B,MATCH('Dokumentation (schlagbezogen)'!A83,'N-Berechnungsverfahren'!A:A,0))))</f>
        <v/>
      </c>
      <c r="C83" s="62" t="str">
        <f>IF(B83="","",IF(B83="kein Schlag ausgewählt!","",INDEX(Flächenverzeichnis!B:B,MATCH('Dokumentation (schlagbezogen)'!B83,Flächenverzeichnis!A:A,0))))</f>
        <v/>
      </c>
      <c r="D83" s="67"/>
      <c r="E83" s="63" t="str">
        <f>IF(B83="","",IF(C83="","Flächenverzeichnis überprüfen!",IF(D83="","Methode auswählen!",IF(AND('Dokumentation (schlagbezogen)'!D83="Berechnungsverfahren",'N-Berechnungsverfahren'!R83="Düngebedarf nicht ermittelt!"),"Wert nicht ermittelt!",IF(AND('Dokumentation (schlagbezogen)'!D83="Nmin-Methode",'Nmin-Methode'!T83="Düngebedarf nicht ermittelt!"),"Wert nicht ermittelt!",IF(D83="Berechnungsverfahren",'N-Berechnungsverfahren'!R83*'Dokumentation (schlagbezogen)'!C83,IF(D83="Nmin-Methode",'Nmin-Methode'!T83*'Dokumentation (schlagbezogen)'!C83,"")))))))</f>
        <v/>
      </c>
      <c r="F83" s="68"/>
      <c r="G83" s="63" t="str">
        <f>IF('P-Bedarfsermittlung'!G83="Wert nicht ermittelbar!","Wert nicht ermittelt!",IF('P-Bedarfsermittlung'!G83="Schlaggröße angeben!","Wert nicht ermittelt!",'P-Bedarfsermittlung'!G83))</f>
        <v/>
      </c>
      <c r="H83" s="69"/>
      <c r="I83" s="117"/>
    </row>
    <row r="84" spans="1:9" x14ac:dyDescent="0.25">
      <c r="A84" s="108">
        <v>78</v>
      </c>
      <c r="B84" s="58" t="str">
        <f>IF(A84="","laufende Nummer angeben!",IF(INDEX('N-Berechnungsverfahren'!B:B,MATCH('Dokumentation (schlagbezogen)'!A84,'N-Berechnungsverfahren'!A:A,0))="","",INDEX('N-Berechnungsverfahren'!B:B,MATCH('Dokumentation (schlagbezogen)'!A84,'N-Berechnungsverfahren'!A:A,0))))</f>
        <v/>
      </c>
      <c r="C84" s="62" t="str">
        <f>IF(B84="","",IF(B84="kein Schlag ausgewählt!","",INDEX(Flächenverzeichnis!B:B,MATCH('Dokumentation (schlagbezogen)'!B84,Flächenverzeichnis!A:A,0))))</f>
        <v/>
      </c>
      <c r="D84" s="67"/>
      <c r="E84" s="63" t="str">
        <f>IF(B84="","",IF(C84="","Flächenverzeichnis überprüfen!",IF(D84="","Methode auswählen!",IF(AND('Dokumentation (schlagbezogen)'!D84="Berechnungsverfahren",'N-Berechnungsverfahren'!R84="Düngebedarf nicht ermittelt!"),"Wert nicht ermittelt!",IF(AND('Dokumentation (schlagbezogen)'!D84="Nmin-Methode",'Nmin-Methode'!T84="Düngebedarf nicht ermittelt!"),"Wert nicht ermittelt!",IF(D84="Berechnungsverfahren",'N-Berechnungsverfahren'!R84*'Dokumentation (schlagbezogen)'!C84,IF(D84="Nmin-Methode",'Nmin-Methode'!T84*'Dokumentation (schlagbezogen)'!C84,"")))))))</f>
        <v/>
      </c>
      <c r="F84" s="68"/>
      <c r="G84" s="63" t="str">
        <f>IF('P-Bedarfsermittlung'!G84="Wert nicht ermittelbar!","Wert nicht ermittelt!",IF('P-Bedarfsermittlung'!G84="Schlaggröße angeben!","Wert nicht ermittelt!",'P-Bedarfsermittlung'!G84))</f>
        <v/>
      </c>
      <c r="H84" s="69"/>
      <c r="I84" s="117"/>
    </row>
    <row r="85" spans="1:9" x14ac:dyDescent="0.25">
      <c r="A85" s="108">
        <v>79</v>
      </c>
      <c r="B85" s="58" t="str">
        <f>IF(A85="","laufende Nummer angeben!",IF(INDEX('N-Berechnungsverfahren'!B:B,MATCH('Dokumentation (schlagbezogen)'!A85,'N-Berechnungsverfahren'!A:A,0))="","",INDEX('N-Berechnungsverfahren'!B:B,MATCH('Dokumentation (schlagbezogen)'!A85,'N-Berechnungsverfahren'!A:A,0))))</f>
        <v/>
      </c>
      <c r="C85" s="62" t="str">
        <f>IF(B85="","",IF(B85="kein Schlag ausgewählt!","",INDEX(Flächenverzeichnis!B:B,MATCH('Dokumentation (schlagbezogen)'!B85,Flächenverzeichnis!A:A,0))))</f>
        <v/>
      </c>
      <c r="D85" s="67"/>
      <c r="E85" s="63" t="str">
        <f>IF(B85="","",IF(C85="","Flächenverzeichnis überprüfen!",IF(D85="","Methode auswählen!",IF(AND('Dokumentation (schlagbezogen)'!D85="Berechnungsverfahren",'N-Berechnungsverfahren'!R85="Düngebedarf nicht ermittelt!"),"Wert nicht ermittelt!",IF(AND('Dokumentation (schlagbezogen)'!D85="Nmin-Methode",'Nmin-Methode'!T85="Düngebedarf nicht ermittelt!"),"Wert nicht ermittelt!",IF(D85="Berechnungsverfahren",'N-Berechnungsverfahren'!R85*'Dokumentation (schlagbezogen)'!C85,IF(D85="Nmin-Methode",'Nmin-Methode'!T85*'Dokumentation (schlagbezogen)'!C85,"")))))))</f>
        <v/>
      </c>
      <c r="F85" s="68"/>
      <c r="G85" s="63" t="str">
        <f>IF('P-Bedarfsermittlung'!G85="Wert nicht ermittelbar!","Wert nicht ermittelt!",IF('P-Bedarfsermittlung'!G85="Schlaggröße angeben!","Wert nicht ermittelt!",'P-Bedarfsermittlung'!G85))</f>
        <v/>
      </c>
      <c r="H85" s="69"/>
      <c r="I85" s="117"/>
    </row>
    <row r="86" spans="1:9" x14ac:dyDescent="0.25">
      <c r="A86" s="108">
        <v>80</v>
      </c>
      <c r="B86" s="58" t="str">
        <f>IF(A86="","laufende Nummer angeben!",IF(INDEX('N-Berechnungsverfahren'!B:B,MATCH('Dokumentation (schlagbezogen)'!A86,'N-Berechnungsverfahren'!A:A,0))="","",INDEX('N-Berechnungsverfahren'!B:B,MATCH('Dokumentation (schlagbezogen)'!A86,'N-Berechnungsverfahren'!A:A,0))))</f>
        <v/>
      </c>
      <c r="C86" s="62" t="str">
        <f>IF(B86="","",IF(B86="kein Schlag ausgewählt!","",INDEX(Flächenverzeichnis!B:B,MATCH('Dokumentation (schlagbezogen)'!B86,Flächenverzeichnis!A:A,0))))</f>
        <v/>
      </c>
      <c r="D86" s="67"/>
      <c r="E86" s="63" t="str">
        <f>IF(B86="","",IF(C86="","Flächenverzeichnis überprüfen!",IF(D86="","Methode auswählen!",IF(AND('Dokumentation (schlagbezogen)'!D86="Berechnungsverfahren",'N-Berechnungsverfahren'!R86="Düngebedarf nicht ermittelt!"),"Wert nicht ermittelt!",IF(AND('Dokumentation (schlagbezogen)'!D86="Nmin-Methode",'Nmin-Methode'!T86="Düngebedarf nicht ermittelt!"),"Wert nicht ermittelt!",IF(D86="Berechnungsverfahren",'N-Berechnungsverfahren'!R86*'Dokumentation (schlagbezogen)'!C86,IF(D86="Nmin-Methode",'Nmin-Methode'!T86*'Dokumentation (schlagbezogen)'!C86,"")))))))</f>
        <v/>
      </c>
      <c r="F86" s="68"/>
      <c r="G86" s="63" t="str">
        <f>IF('P-Bedarfsermittlung'!G86="Wert nicht ermittelbar!","Wert nicht ermittelt!",IF('P-Bedarfsermittlung'!G86="Schlaggröße angeben!","Wert nicht ermittelt!",'P-Bedarfsermittlung'!G86))</f>
        <v/>
      </c>
      <c r="H86" s="69"/>
      <c r="I86" s="117"/>
    </row>
    <row r="87" spans="1:9" x14ac:dyDescent="0.25">
      <c r="A87" s="108">
        <v>81</v>
      </c>
      <c r="B87" s="58" t="str">
        <f>IF(A87="","laufende Nummer angeben!",IF(INDEX('N-Berechnungsverfahren'!B:B,MATCH('Dokumentation (schlagbezogen)'!A87,'N-Berechnungsverfahren'!A:A,0))="","",INDEX('N-Berechnungsverfahren'!B:B,MATCH('Dokumentation (schlagbezogen)'!A87,'N-Berechnungsverfahren'!A:A,0))))</f>
        <v/>
      </c>
      <c r="C87" s="62" t="str">
        <f>IF(B87="","",IF(B87="kein Schlag ausgewählt!","",INDEX(Flächenverzeichnis!B:B,MATCH('Dokumentation (schlagbezogen)'!B87,Flächenverzeichnis!A:A,0))))</f>
        <v/>
      </c>
      <c r="D87" s="67"/>
      <c r="E87" s="63" t="str">
        <f>IF(B87="","",IF(C87="","Flächenverzeichnis überprüfen!",IF(D87="","Methode auswählen!",IF(AND('Dokumentation (schlagbezogen)'!D87="Berechnungsverfahren",'N-Berechnungsverfahren'!R87="Düngebedarf nicht ermittelt!"),"Wert nicht ermittelt!",IF(AND('Dokumentation (schlagbezogen)'!D87="Nmin-Methode",'Nmin-Methode'!T87="Düngebedarf nicht ermittelt!"),"Wert nicht ermittelt!",IF(D87="Berechnungsverfahren",'N-Berechnungsverfahren'!R87*'Dokumentation (schlagbezogen)'!C87,IF(D87="Nmin-Methode",'Nmin-Methode'!T87*'Dokumentation (schlagbezogen)'!C87,"")))))))</f>
        <v/>
      </c>
      <c r="F87" s="68"/>
      <c r="G87" s="63" t="str">
        <f>IF('P-Bedarfsermittlung'!G87="Wert nicht ermittelbar!","Wert nicht ermittelt!",IF('P-Bedarfsermittlung'!G87="Schlaggröße angeben!","Wert nicht ermittelt!",'P-Bedarfsermittlung'!G87))</f>
        <v/>
      </c>
      <c r="H87" s="69"/>
      <c r="I87" s="117"/>
    </row>
    <row r="88" spans="1:9" x14ac:dyDescent="0.25">
      <c r="A88" s="108">
        <v>82</v>
      </c>
      <c r="B88" s="58" t="str">
        <f>IF(A88="","laufende Nummer angeben!",IF(INDEX('N-Berechnungsverfahren'!B:B,MATCH('Dokumentation (schlagbezogen)'!A88,'N-Berechnungsverfahren'!A:A,0))="","",INDEX('N-Berechnungsverfahren'!B:B,MATCH('Dokumentation (schlagbezogen)'!A88,'N-Berechnungsverfahren'!A:A,0))))</f>
        <v/>
      </c>
      <c r="C88" s="62" t="str">
        <f>IF(B88="","",IF(B88="kein Schlag ausgewählt!","",INDEX(Flächenverzeichnis!B:B,MATCH('Dokumentation (schlagbezogen)'!B88,Flächenverzeichnis!A:A,0))))</f>
        <v/>
      </c>
      <c r="D88" s="67"/>
      <c r="E88" s="63" t="str">
        <f>IF(B88="","",IF(C88="","Flächenverzeichnis überprüfen!",IF(D88="","Methode auswählen!",IF(AND('Dokumentation (schlagbezogen)'!D88="Berechnungsverfahren",'N-Berechnungsverfahren'!R88="Düngebedarf nicht ermittelt!"),"Wert nicht ermittelt!",IF(AND('Dokumentation (schlagbezogen)'!D88="Nmin-Methode",'Nmin-Methode'!T88="Düngebedarf nicht ermittelt!"),"Wert nicht ermittelt!",IF(D88="Berechnungsverfahren",'N-Berechnungsverfahren'!R88*'Dokumentation (schlagbezogen)'!C88,IF(D88="Nmin-Methode",'Nmin-Methode'!T88*'Dokumentation (schlagbezogen)'!C88,"")))))))</f>
        <v/>
      </c>
      <c r="F88" s="68"/>
      <c r="G88" s="63" t="str">
        <f>IF('P-Bedarfsermittlung'!G88="Wert nicht ermittelbar!","Wert nicht ermittelt!",IF('P-Bedarfsermittlung'!G88="Schlaggröße angeben!","Wert nicht ermittelt!",'P-Bedarfsermittlung'!G88))</f>
        <v/>
      </c>
      <c r="H88" s="69"/>
      <c r="I88" s="117"/>
    </row>
    <row r="89" spans="1:9" x14ac:dyDescent="0.25">
      <c r="A89" s="108">
        <v>83</v>
      </c>
      <c r="B89" s="58" t="str">
        <f>IF(A89="","laufende Nummer angeben!",IF(INDEX('N-Berechnungsverfahren'!B:B,MATCH('Dokumentation (schlagbezogen)'!A89,'N-Berechnungsverfahren'!A:A,0))="","",INDEX('N-Berechnungsverfahren'!B:B,MATCH('Dokumentation (schlagbezogen)'!A89,'N-Berechnungsverfahren'!A:A,0))))</f>
        <v/>
      </c>
      <c r="C89" s="62" t="str">
        <f>IF(B89="","",IF(B89="kein Schlag ausgewählt!","",INDEX(Flächenverzeichnis!B:B,MATCH('Dokumentation (schlagbezogen)'!B89,Flächenverzeichnis!A:A,0))))</f>
        <v/>
      </c>
      <c r="D89" s="67"/>
      <c r="E89" s="63" t="str">
        <f>IF(B89="","",IF(C89="","Flächenverzeichnis überprüfen!",IF(D89="","Methode auswählen!",IF(AND('Dokumentation (schlagbezogen)'!D89="Berechnungsverfahren",'N-Berechnungsverfahren'!R89="Düngebedarf nicht ermittelt!"),"Wert nicht ermittelt!",IF(AND('Dokumentation (schlagbezogen)'!D89="Nmin-Methode",'Nmin-Methode'!T89="Düngebedarf nicht ermittelt!"),"Wert nicht ermittelt!",IF(D89="Berechnungsverfahren",'N-Berechnungsverfahren'!R89*'Dokumentation (schlagbezogen)'!C89,IF(D89="Nmin-Methode",'Nmin-Methode'!T89*'Dokumentation (schlagbezogen)'!C89,"")))))))</f>
        <v/>
      </c>
      <c r="F89" s="68"/>
      <c r="G89" s="63" t="str">
        <f>IF('P-Bedarfsermittlung'!G89="Wert nicht ermittelbar!","Wert nicht ermittelt!",IF('P-Bedarfsermittlung'!G89="Schlaggröße angeben!","Wert nicht ermittelt!",'P-Bedarfsermittlung'!G89))</f>
        <v/>
      </c>
      <c r="H89" s="69"/>
      <c r="I89" s="117"/>
    </row>
    <row r="90" spans="1:9" x14ac:dyDescent="0.25">
      <c r="A90" s="108">
        <v>84</v>
      </c>
      <c r="B90" s="58" t="str">
        <f>IF(A90="","laufende Nummer angeben!",IF(INDEX('N-Berechnungsverfahren'!B:B,MATCH('Dokumentation (schlagbezogen)'!A90,'N-Berechnungsverfahren'!A:A,0))="","",INDEX('N-Berechnungsverfahren'!B:B,MATCH('Dokumentation (schlagbezogen)'!A90,'N-Berechnungsverfahren'!A:A,0))))</f>
        <v/>
      </c>
      <c r="C90" s="62" t="str">
        <f>IF(B90="","",IF(B90="kein Schlag ausgewählt!","",INDEX(Flächenverzeichnis!B:B,MATCH('Dokumentation (schlagbezogen)'!B90,Flächenverzeichnis!A:A,0))))</f>
        <v/>
      </c>
      <c r="D90" s="67"/>
      <c r="E90" s="63" t="str">
        <f>IF(B90="","",IF(C90="","Flächenverzeichnis überprüfen!",IF(D90="","Methode auswählen!",IF(AND('Dokumentation (schlagbezogen)'!D90="Berechnungsverfahren",'N-Berechnungsverfahren'!R90="Düngebedarf nicht ermittelt!"),"Wert nicht ermittelt!",IF(AND('Dokumentation (schlagbezogen)'!D90="Nmin-Methode",'Nmin-Methode'!T90="Düngebedarf nicht ermittelt!"),"Wert nicht ermittelt!",IF(D90="Berechnungsverfahren",'N-Berechnungsverfahren'!R90*'Dokumentation (schlagbezogen)'!C90,IF(D90="Nmin-Methode",'Nmin-Methode'!T90*'Dokumentation (schlagbezogen)'!C90,"")))))))</f>
        <v/>
      </c>
      <c r="F90" s="68"/>
      <c r="G90" s="63" t="str">
        <f>IF('P-Bedarfsermittlung'!G90="Wert nicht ermittelbar!","Wert nicht ermittelt!",IF('P-Bedarfsermittlung'!G90="Schlaggröße angeben!","Wert nicht ermittelt!",'P-Bedarfsermittlung'!G90))</f>
        <v/>
      </c>
      <c r="H90" s="69"/>
      <c r="I90" s="117"/>
    </row>
    <row r="91" spans="1:9" x14ac:dyDescent="0.25">
      <c r="A91" s="108">
        <v>85</v>
      </c>
      <c r="B91" s="58" t="str">
        <f>IF(A91="","laufende Nummer angeben!",IF(INDEX('N-Berechnungsverfahren'!B:B,MATCH('Dokumentation (schlagbezogen)'!A91,'N-Berechnungsverfahren'!A:A,0))="","",INDEX('N-Berechnungsverfahren'!B:B,MATCH('Dokumentation (schlagbezogen)'!A91,'N-Berechnungsverfahren'!A:A,0))))</f>
        <v/>
      </c>
      <c r="C91" s="62" t="str">
        <f>IF(B91="","",IF(B91="kein Schlag ausgewählt!","",INDEX(Flächenverzeichnis!B:B,MATCH('Dokumentation (schlagbezogen)'!B91,Flächenverzeichnis!A:A,0))))</f>
        <v/>
      </c>
      <c r="D91" s="67"/>
      <c r="E91" s="63" t="str">
        <f>IF(B91="","",IF(C91="","Flächenverzeichnis überprüfen!",IF(D91="","Methode auswählen!",IF(AND('Dokumentation (schlagbezogen)'!D91="Berechnungsverfahren",'N-Berechnungsverfahren'!R91="Düngebedarf nicht ermittelt!"),"Wert nicht ermittelt!",IF(AND('Dokumentation (schlagbezogen)'!D91="Nmin-Methode",'Nmin-Methode'!T91="Düngebedarf nicht ermittelt!"),"Wert nicht ermittelt!",IF(D91="Berechnungsverfahren",'N-Berechnungsverfahren'!R91*'Dokumentation (schlagbezogen)'!C91,IF(D91="Nmin-Methode",'Nmin-Methode'!T91*'Dokumentation (schlagbezogen)'!C91,"")))))))</f>
        <v/>
      </c>
      <c r="F91" s="68"/>
      <c r="G91" s="63" t="str">
        <f>IF('P-Bedarfsermittlung'!G91="Wert nicht ermittelbar!","Wert nicht ermittelt!",IF('P-Bedarfsermittlung'!G91="Schlaggröße angeben!","Wert nicht ermittelt!",'P-Bedarfsermittlung'!G91))</f>
        <v/>
      </c>
      <c r="H91" s="69"/>
      <c r="I91" s="117"/>
    </row>
    <row r="92" spans="1:9" x14ac:dyDescent="0.25">
      <c r="A92" s="108">
        <v>86</v>
      </c>
      <c r="B92" s="58" t="str">
        <f>IF(A92="","laufende Nummer angeben!",IF(INDEX('N-Berechnungsverfahren'!B:B,MATCH('Dokumentation (schlagbezogen)'!A92,'N-Berechnungsverfahren'!A:A,0))="","",INDEX('N-Berechnungsverfahren'!B:B,MATCH('Dokumentation (schlagbezogen)'!A92,'N-Berechnungsverfahren'!A:A,0))))</f>
        <v/>
      </c>
      <c r="C92" s="62" t="str">
        <f>IF(B92="","",IF(B92="kein Schlag ausgewählt!","",INDEX(Flächenverzeichnis!B:B,MATCH('Dokumentation (schlagbezogen)'!B92,Flächenverzeichnis!A:A,0))))</f>
        <v/>
      </c>
      <c r="D92" s="67"/>
      <c r="E92" s="63" t="str">
        <f>IF(B92="","",IF(C92="","Flächenverzeichnis überprüfen!",IF(D92="","Methode auswählen!",IF(AND('Dokumentation (schlagbezogen)'!D92="Berechnungsverfahren",'N-Berechnungsverfahren'!R92="Düngebedarf nicht ermittelt!"),"Wert nicht ermittelt!",IF(AND('Dokumentation (schlagbezogen)'!D92="Nmin-Methode",'Nmin-Methode'!T92="Düngebedarf nicht ermittelt!"),"Wert nicht ermittelt!",IF(D92="Berechnungsverfahren",'N-Berechnungsverfahren'!R92*'Dokumentation (schlagbezogen)'!C92,IF(D92="Nmin-Methode",'Nmin-Methode'!T92*'Dokumentation (schlagbezogen)'!C92,"")))))))</f>
        <v/>
      </c>
      <c r="F92" s="68"/>
      <c r="G92" s="63" t="str">
        <f>IF('P-Bedarfsermittlung'!G92="Wert nicht ermittelbar!","Wert nicht ermittelt!",IF('P-Bedarfsermittlung'!G92="Schlaggröße angeben!","Wert nicht ermittelt!",'P-Bedarfsermittlung'!G92))</f>
        <v/>
      </c>
      <c r="H92" s="69"/>
      <c r="I92" s="117"/>
    </row>
    <row r="93" spans="1:9" x14ac:dyDescent="0.25">
      <c r="A93" s="108">
        <v>87</v>
      </c>
      <c r="B93" s="58" t="str">
        <f>IF(A93="","laufende Nummer angeben!",IF(INDEX('N-Berechnungsverfahren'!B:B,MATCH('Dokumentation (schlagbezogen)'!A93,'N-Berechnungsverfahren'!A:A,0))="","",INDEX('N-Berechnungsverfahren'!B:B,MATCH('Dokumentation (schlagbezogen)'!A93,'N-Berechnungsverfahren'!A:A,0))))</f>
        <v/>
      </c>
      <c r="C93" s="62" t="str">
        <f>IF(B93="","",IF(B93="kein Schlag ausgewählt!","",INDEX(Flächenverzeichnis!B:B,MATCH('Dokumentation (schlagbezogen)'!B93,Flächenverzeichnis!A:A,0))))</f>
        <v/>
      </c>
      <c r="D93" s="67"/>
      <c r="E93" s="63" t="str">
        <f>IF(B93="","",IF(C93="","Flächenverzeichnis überprüfen!",IF(D93="","Methode auswählen!",IF(AND('Dokumentation (schlagbezogen)'!D93="Berechnungsverfahren",'N-Berechnungsverfahren'!R93="Düngebedarf nicht ermittelt!"),"Wert nicht ermittelt!",IF(AND('Dokumentation (schlagbezogen)'!D93="Nmin-Methode",'Nmin-Methode'!T93="Düngebedarf nicht ermittelt!"),"Wert nicht ermittelt!",IF(D93="Berechnungsverfahren",'N-Berechnungsverfahren'!R93*'Dokumentation (schlagbezogen)'!C93,IF(D93="Nmin-Methode",'Nmin-Methode'!T93*'Dokumentation (schlagbezogen)'!C93,"")))))))</f>
        <v/>
      </c>
      <c r="F93" s="68"/>
      <c r="G93" s="63" t="str">
        <f>IF('P-Bedarfsermittlung'!G93="Wert nicht ermittelbar!","Wert nicht ermittelt!",IF('P-Bedarfsermittlung'!G93="Schlaggröße angeben!","Wert nicht ermittelt!",'P-Bedarfsermittlung'!G93))</f>
        <v/>
      </c>
      <c r="H93" s="69"/>
      <c r="I93" s="117"/>
    </row>
    <row r="94" spans="1:9" x14ac:dyDescent="0.25">
      <c r="A94" s="108">
        <v>88</v>
      </c>
      <c r="B94" s="58" t="str">
        <f>IF(A94="","laufende Nummer angeben!",IF(INDEX('N-Berechnungsverfahren'!B:B,MATCH('Dokumentation (schlagbezogen)'!A94,'N-Berechnungsverfahren'!A:A,0))="","",INDEX('N-Berechnungsverfahren'!B:B,MATCH('Dokumentation (schlagbezogen)'!A94,'N-Berechnungsverfahren'!A:A,0))))</f>
        <v/>
      </c>
      <c r="C94" s="62" t="str">
        <f>IF(B94="","",IF(B94="kein Schlag ausgewählt!","",INDEX(Flächenverzeichnis!B:B,MATCH('Dokumentation (schlagbezogen)'!B94,Flächenverzeichnis!A:A,0))))</f>
        <v/>
      </c>
      <c r="D94" s="67"/>
      <c r="E94" s="63" t="str">
        <f>IF(B94="","",IF(C94="","Flächenverzeichnis überprüfen!",IF(D94="","Methode auswählen!",IF(AND('Dokumentation (schlagbezogen)'!D94="Berechnungsverfahren",'N-Berechnungsverfahren'!R94="Düngebedarf nicht ermittelt!"),"Wert nicht ermittelt!",IF(AND('Dokumentation (schlagbezogen)'!D94="Nmin-Methode",'Nmin-Methode'!T94="Düngebedarf nicht ermittelt!"),"Wert nicht ermittelt!",IF(D94="Berechnungsverfahren",'N-Berechnungsverfahren'!R94*'Dokumentation (schlagbezogen)'!C94,IF(D94="Nmin-Methode",'Nmin-Methode'!T94*'Dokumentation (schlagbezogen)'!C94,"")))))))</f>
        <v/>
      </c>
      <c r="F94" s="68"/>
      <c r="G94" s="63" t="str">
        <f>IF('P-Bedarfsermittlung'!G94="Wert nicht ermittelbar!","Wert nicht ermittelt!",IF('P-Bedarfsermittlung'!G94="Schlaggröße angeben!","Wert nicht ermittelt!",'P-Bedarfsermittlung'!G94))</f>
        <v/>
      </c>
      <c r="H94" s="69"/>
      <c r="I94" s="117"/>
    </row>
    <row r="95" spans="1:9" x14ac:dyDescent="0.25">
      <c r="A95" s="108">
        <v>89</v>
      </c>
      <c r="B95" s="58" t="str">
        <f>IF(A95="","laufende Nummer angeben!",IF(INDEX('N-Berechnungsverfahren'!B:B,MATCH('Dokumentation (schlagbezogen)'!A95,'N-Berechnungsverfahren'!A:A,0))="","",INDEX('N-Berechnungsverfahren'!B:B,MATCH('Dokumentation (schlagbezogen)'!A95,'N-Berechnungsverfahren'!A:A,0))))</f>
        <v/>
      </c>
      <c r="C95" s="62" t="str">
        <f>IF(B95="","",IF(B95="kein Schlag ausgewählt!","",INDEX(Flächenverzeichnis!B:B,MATCH('Dokumentation (schlagbezogen)'!B95,Flächenverzeichnis!A:A,0))))</f>
        <v/>
      </c>
      <c r="D95" s="67"/>
      <c r="E95" s="63" t="str">
        <f>IF(B95="","",IF(C95="","Flächenverzeichnis überprüfen!",IF(D95="","Methode auswählen!",IF(AND('Dokumentation (schlagbezogen)'!D95="Berechnungsverfahren",'N-Berechnungsverfahren'!R95="Düngebedarf nicht ermittelt!"),"Wert nicht ermittelt!",IF(AND('Dokumentation (schlagbezogen)'!D95="Nmin-Methode",'Nmin-Methode'!T95="Düngebedarf nicht ermittelt!"),"Wert nicht ermittelt!",IF(D95="Berechnungsverfahren",'N-Berechnungsverfahren'!R95*'Dokumentation (schlagbezogen)'!C95,IF(D95="Nmin-Methode",'Nmin-Methode'!T95*'Dokumentation (schlagbezogen)'!C95,"")))))))</f>
        <v/>
      </c>
      <c r="F95" s="68"/>
      <c r="G95" s="63" t="str">
        <f>IF('P-Bedarfsermittlung'!G95="Wert nicht ermittelbar!","Wert nicht ermittelt!",IF('P-Bedarfsermittlung'!G95="Schlaggröße angeben!","Wert nicht ermittelt!",'P-Bedarfsermittlung'!G95))</f>
        <v/>
      </c>
      <c r="H95" s="69"/>
      <c r="I95" s="117"/>
    </row>
    <row r="96" spans="1:9" x14ac:dyDescent="0.25">
      <c r="A96" s="108">
        <v>90</v>
      </c>
      <c r="B96" s="58" t="str">
        <f>IF(A96="","laufende Nummer angeben!",IF(INDEX('N-Berechnungsverfahren'!B:B,MATCH('Dokumentation (schlagbezogen)'!A96,'N-Berechnungsverfahren'!A:A,0))="","",INDEX('N-Berechnungsverfahren'!B:B,MATCH('Dokumentation (schlagbezogen)'!A96,'N-Berechnungsverfahren'!A:A,0))))</f>
        <v/>
      </c>
      <c r="C96" s="62" t="str">
        <f>IF(B96="","",IF(B96="kein Schlag ausgewählt!","",INDEX(Flächenverzeichnis!B:B,MATCH('Dokumentation (schlagbezogen)'!B96,Flächenverzeichnis!A:A,0))))</f>
        <v/>
      </c>
      <c r="D96" s="67"/>
      <c r="E96" s="63" t="str">
        <f>IF(B96="","",IF(C96="","Flächenverzeichnis überprüfen!",IF(D96="","Methode auswählen!",IF(AND('Dokumentation (schlagbezogen)'!D96="Berechnungsverfahren",'N-Berechnungsverfahren'!R96="Düngebedarf nicht ermittelt!"),"Wert nicht ermittelt!",IF(AND('Dokumentation (schlagbezogen)'!D96="Nmin-Methode",'Nmin-Methode'!T96="Düngebedarf nicht ermittelt!"),"Wert nicht ermittelt!",IF(D96="Berechnungsverfahren",'N-Berechnungsverfahren'!R96*'Dokumentation (schlagbezogen)'!C96,IF(D96="Nmin-Methode",'Nmin-Methode'!T96*'Dokumentation (schlagbezogen)'!C96,"")))))))</f>
        <v/>
      </c>
      <c r="F96" s="68"/>
      <c r="G96" s="63" t="str">
        <f>IF('P-Bedarfsermittlung'!G96="Wert nicht ermittelbar!","Wert nicht ermittelt!",IF('P-Bedarfsermittlung'!G96="Schlaggröße angeben!","Wert nicht ermittelt!",'P-Bedarfsermittlung'!G96))</f>
        <v/>
      </c>
      <c r="H96" s="69"/>
      <c r="I96" s="117"/>
    </row>
    <row r="97" spans="1:15" x14ac:dyDescent="0.25">
      <c r="A97" s="108">
        <v>91</v>
      </c>
      <c r="B97" s="58" t="str">
        <f>IF(A97="","laufende Nummer angeben!",IF(INDEX('N-Berechnungsverfahren'!B:B,MATCH('Dokumentation (schlagbezogen)'!A97,'N-Berechnungsverfahren'!A:A,0))="","",INDEX('N-Berechnungsverfahren'!B:B,MATCH('Dokumentation (schlagbezogen)'!A97,'N-Berechnungsverfahren'!A:A,0))))</f>
        <v/>
      </c>
      <c r="C97" s="62" t="str">
        <f>IF(B97="","",IF(B97="kein Schlag ausgewählt!","",INDEX(Flächenverzeichnis!B:B,MATCH('Dokumentation (schlagbezogen)'!B97,Flächenverzeichnis!A:A,0))))</f>
        <v/>
      </c>
      <c r="D97" s="67"/>
      <c r="E97" s="63" t="str">
        <f>IF(B97="","",IF(C97="","Flächenverzeichnis überprüfen!",IF(D97="","Methode auswählen!",IF(AND('Dokumentation (schlagbezogen)'!D97="Berechnungsverfahren",'N-Berechnungsverfahren'!R97="Düngebedarf nicht ermittelt!"),"Wert nicht ermittelt!",IF(AND('Dokumentation (schlagbezogen)'!D97="Nmin-Methode",'Nmin-Methode'!T97="Düngebedarf nicht ermittelt!"),"Wert nicht ermittelt!",IF(D97="Berechnungsverfahren",'N-Berechnungsverfahren'!R97*'Dokumentation (schlagbezogen)'!C97,IF(D97="Nmin-Methode",'Nmin-Methode'!T97*'Dokumentation (schlagbezogen)'!C97,"")))))))</f>
        <v/>
      </c>
      <c r="F97" s="68"/>
      <c r="G97" s="63" t="str">
        <f>IF('P-Bedarfsermittlung'!G97="Wert nicht ermittelbar!","Wert nicht ermittelt!",IF('P-Bedarfsermittlung'!G97="Schlaggröße angeben!","Wert nicht ermittelt!",'P-Bedarfsermittlung'!G97))</f>
        <v/>
      </c>
      <c r="H97" s="69"/>
      <c r="I97" s="117"/>
    </row>
    <row r="98" spans="1:15" x14ac:dyDescent="0.25">
      <c r="A98" s="108">
        <v>92</v>
      </c>
      <c r="B98" s="58" t="str">
        <f>IF(A98="","laufende Nummer angeben!",IF(INDEX('N-Berechnungsverfahren'!B:B,MATCH('Dokumentation (schlagbezogen)'!A98,'N-Berechnungsverfahren'!A:A,0))="","",INDEX('N-Berechnungsverfahren'!B:B,MATCH('Dokumentation (schlagbezogen)'!A98,'N-Berechnungsverfahren'!A:A,0))))</f>
        <v/>
      </c>
      <c r="C98" s="62" t="str">
        <f>IF(B98="","",IF(B98="kein Schlag ausgewählt!","",INDEX(Flächenverzeichnis!B:B,MATCH('Dokumentation (schlagbezogen)'!B98,Flächenverzeichnis!A:A,0))))</f>
        <v/>
      </c>
      <c r="D98" s="67"/>
      <c r="E98" s="63" t="str">
        <f>IF(B98="","",IF(C98="","Flächenverzeichnis überprüfen!",IF(D98="","Methode auswählen!",IF(AND('Dokumentation (schlagbezogen)'!D98="Berechnungsverfahren",'N-Berechnungsverfahren'!R98="Düngebedarf nicht ermittelt!"),"Wert nicht ermittelt!",IF(AND('Dokumentation (schlagbezogen)'!D98="Nmin-Methode",'Nmin-Methode'!T98="Düngebedarf nicht ermittelt!"),"Wert nicht ermittelt!",IF(D98="Berechnungsverfahren",'N-Berechnungsverfahren'!R98*'Dokumentation (schlagbezogen)'!C98,IF(D98="Nmin-Methode",'Nmin-Methode'!T98*'Dokumentation (schlagbezogen)'!C98,"")))))))</f>
        <v/>
      </c>
      <c r="F98" s="68"/>
      <c r="G98" s="63" t="str">
        <f>IF('P-Bedarfsermittlung'!G98="Wert nicht ermittelbar!","Wert nicht ermittelt!",IF('P-Bedarfsermittlung'!G98="Schlaggröße angeben!","Wert nicht ermittelt!",'P-Bedarfsermittlung'!G98))</f>
        <v/>
      </c>
      <c r="H98" s="69"/>
      <c r="I98" s="117"/>
    </row>
    <row r="99" spans="1:15" x14ac:dyDescent="0.25">
      <c r="A99" s="108">
        <v>93</v>
      </c>
      <c r="B99" s="58" t="str">
        <f>IF(A99="","laufende Nummer angeben!",IF(INDEX('N-Berechnungsverfahren'!B:B,MATCH('Dokumentation (schlagbezogen)'!A99,'N-Berechnungsverfahren'!A:A,0))="","",INDEX('N-Berechnungsverfahren'!B:B,MATCH('Dokumentation (schlagbezogen)'!A99,'N-Berechnungsverfahren'!A:A,0))))</f>
        <v/>
      </c>
      <c r="C99" s="62" t="str">
        <f>IF(B99="","",IF(B99="kein Schlag ausgewählt!","",INDEX(Flächenverzeichnis!B:B,MATCH('Dokumentation (schlagbezogen)'!B99,Flächenverzeichnis!A:A,0))))</f>
        <v/>
      </c>
      <c r="D99" s="67"/>
      <c r="E99" s="63" t="str">
        <f>IF(B99="","",IF(C99="","Flächenverzeichnis überprüfen!",IF(D99="","Methode auswählen!",IF(AND('Dokumentation (schlagbezogen)'!D99="Berechnungsverfahren",'N-Berechnungsverfahren'!R99="Düngebedarf nicht ermittelt!"),"Wert nicht ermittelt!",IF(AND('Dokumentation (schlagbezogen)'!D99="Nmin-Methode",'Nmin-Methode'!T99="Düngebedarf nicht ermittelt!"),"Wert nicht ermittelt!",IF(D99="Berechnungsverfahren",'N-Berechnungsverfahren'!R99*'Dokumentation (schlagbezogen)'!C99,IF(D99="Nmin-Methode",'Nmin-Methode'!T99*'Dokumentation (schlagbezogen)'!C99,"")))))))</f>
        <v/>
      </c>
      <c r="F99" s="68"/>
      <c r="G99" s="63" t="str">
        <f>IF('P-Bedarfsermittlung'!G99="Wert nicht ermittelbar!","Wert nicht ermittelt!",IF('P-Bedarfsermittlung'!G99="Schlaggröße angeben!","Wert nicht ermittelt!",'P-Bedarfsermittlung'!G99))</f>
        <v/>
      </c>
      <c r="H99" s="69"/>
      <c r="I99" s="117"/>
    </row>
    <row r="100" spans="1:15" x14ac:dyDescent="0.25">
      <c r="A100" s="108">
        <v>94</v>
      </c>
      <c r="B100" s="58" t="str">
        <f>IF(A100="","laufende Nummer angeben!",IF(INDEX('N-Berechnungsverfahren'!B:B,MATCH('Dokumentation (schlagbezogen)'!A100,'N-Berechnungsverfahren'!A:A,0))="","",INDEX('N-Berechnungsverfahren'!B:B,MATCH('Dokumentation (schlagbezogen)'!A100,'N-Berechnungsverfahren'!A:A,0))))</f>
        <v/>
      </c>
      <c r="C100" s="62" t="str">
        <f>IF(B100="","",IF(B100="kein Schlag ausgewählt!","",INDEX(Flächenverzeichnis!B:B,MATCH('Dokumentation (schlagbezogen)'!B100,Flächenverzeichnis!A:A,0))))</f>
        <v/>
      </c>
      <c r="D100" s="67"/>
      <c r="E100" s="63" t="str">
        <f>IF(B100="","",IF(C100="","Flächenverzeichnis überprüfen!",IF(D100="","Methode auswählen!",IF(AND('Dokumentation (schlagbezogen)'!D100="Berechnungsverfahren",'N-Berechnungsverfahren'!R100="Düngebedarf nicht ermittelt!"),"Wert nicht ermittelt!",IF(AND('Dokumentation (schlagbezogen)'!D100="Nmin-Methode",'Nmin-Methode'!T100="Düngebedarf nicht ermittelt!"),"Wert nicht ermittelt!",IF(D100="Berechnungsverfahren",'N-Berechnungsverfahren'!R100*'Dokumentation (schlagbezogen)'!C100,IF(D100="Nmin-Methode",'Nmin-Methode'!T100*'Dokumentation (schlagbezogen)'!C100,"")))))))</f>
        <v/>
      </c>
      <c r="F100" s="68"/>
      <c r="G100" s="63" t="str">
        <f>IF('P-Bedarfsermittlung'!G100="Wert nicht ermittelbar!","Wert nicht ermittelt!",IF('P-Bedarfsermittlung'!G100="Schlaggröße angeben!","Wert nicht ermittelt!",'P-Bedarfsermittlung'!G100))</f>
        <v/>
      </c>
      <c r="H100" s="69"/>
      <c r="I100" s="117"/>
    </row>
    <row r="101" spans="1:15" x14ac:dyDescent="0.25">
      <c r="A101" s="108">
        <v>95</v>
      </c>
      <c r="B101" s="58" t="str">
        <f>IF(A101="","laufende Nummer angeben!",IF(INDEX('N-Berechnungsverfahren'!B:B,MATCH('Dokumentation (schlagbezogen)'!A101,'N-Berechnungsverfahren'!A:A,0))="","",INDEX('N-Berechnungsverfahren'!B:B,MATCH('Dokumentation (schlagbezogen)'!A101,'N-Berechnungsverfahren'!A:A,0))))</f>
        <v/>
      </c>
      <c r="C101" s="62" t="str">
        <f>IF(B101="","",IF(B101="kein Schlag ausgewählt!","",INDEX(Flächenverzeichnis!B:B,MATCH('Dokumentation (schlagbezogen)'!B101,Flächenverzeichnis!A:A,0))))</f>
        <v/>
      </c>
      <c r="D101" s="67"/>
      <c r="E101" s="63" t="str">
        <f>IF(B101="","",IF(C101="","Flächenverzeichnis überprüfen!",IF(D101="","Methode auswählen!",IF(AND('Dokumentation (schlagbezogen)'!D101="Berechnungsverfahren",'N-Berechnungsverfahren'!R101="Düngebedarf nicht ermittelt!"),"Wert nicht ermittelt!",IF(AND('Dokumentation (schlagbezogen)'!D101="Nmin-Methode",'Nmin-Methode'!T101="Düngebedarf nicht ermittelt!"),"Wert nicht ermittelt!",IF(D101="Berechnungsverfahren",'N-Berechnungsverfahren'!R101*'Dokumentation (schlagbezogen)'!C101,IF(D101="Nmin-Methode",'Nmin-Methode'!T101*'Dokumentation (schlagbezogen)'!C101,"")))))))</f>
        <v/>
      </c>
      <c r="F101" s="68"/>
      <c r="G101" s="63" t="str">
        <f>IF('P-Bedarfsermittlung'!G101="Wert nicht ermittelbar!","Wert nicht ermittelt!",IF('P-Bedarfsermittlung'!G101="Schlaggröße angeben!","Wert nicht ermittelt!",'P-Bedarfsermittlung'!G101))</f>
        <v/>
      </c>
      <c r="H101" s="69"/>
      <c r="I101" s="117"/>
    </row>
    <row r="102" spans="1:15" x14ac:dyDescent="0.25">
      <c r="A102" s="108">
        <v>96</v>
      </c>
      <c r="B102" s="58" t="str">
        <f>IF(A102="","laufende Nummer angeben!",IF(INDEX('N-Berechnungsverfahren'!B:B,MATCH('Dokumentation (schlagbezogen)'!A102,'N-Berechnungsverfahren'!A:A,0))="","",INDEX('N-Berechnungsverfahren'!B:B,MATCH('Dokumentation (schlagbezogen)'!A102,'N-Berechnungsverfahren'!A:A,0))))</f>
        <v/>
      </c>
      <c r="C102" s="62" t="str">
        <f>IF(B102="","",IF(B102="kein Schlag ausgewählt!","",INDEX(Flächenverzeichnis!B:B,MATCH('Dokumentation (schlagbezogen)'!B102,Flächenverzeichnis!A:A,0))))</f>
        <v/>
      </c>
      <c r="D102" s="67"/>
      <c r="E102" s="63" t="str">
        <f>IF(B102="","",IF(C102="","Flächenverzeichnis überprüfen!",IF(D102="","Methode auswählen!",IF(AND('Dokumentation (schlagbezogen)'!D102="Berechnungsverfahren",'N-Berechnungsverfahren'!R102="Düngebedarf nicht ermittelt!"),"Wert nicht ermittelt!",IF(AND('Dokumentation (schlagbezogen)'!D102="Nmin-Methode",'Nmin-Methode'!T102="Düngebedarf nicht ermittelt!"),"Wert nicht ermittelt!",IF(D102="Berechnungsverfahren",'N-Berechnungsverfahren'!R102*'Dokumentation (schlagbezogen)'!C102,IF(D102="Nmin-Methode",'Nmin-Methode'!T102*'Dokumentation (schlagbezogen)'!C102,"")))))))</f>
        <v/>
      </c>
      <c r="F102" s="68"/>
      <c r="G102" s="63" t="str">
        <f>IF('P-Bedarfsermittlung'!G102="Wert nicht ermittelbar!","Wert nicht ermittelt!",IF('P-Bedarfsermittlung'!G102="Schlaggröße angeben!","Wert nicht ermittelt!",'P-Bedarfsermittlung'!G102))</f>
        <v/>
      </c>
      <c r="H102" s="69"/>
      <c r="I102" s="117"/>
    </row>
    <row r="103" spans="1:15" x14ac:dyDescent="0.25">
      <c r="A103" s="108">
        <v>97</v>
      </c>
      <c r="B103" s="58" t="str">
        <f>IF(A103="","laufende Nummer angeben!",IF(INDEX('N-Berechnungsverfahren'!B:B,MATCH('Dokumentation (schlagbezogen)'!A103,'N-Berechnungsverfahren'!A:A,0))="","",INDEX('N-Berechnungsverfahren'!B:B,MATCH('Dokumentation (schlagbezogen)'!A103,'N-Berechnungsverfahren'!A:A,0))))</f>
        <v/>
      </c>
      <c r="C103" s="62" t="str">
        <f>IF(B103="","",IF(B103="kein Schlag ausgewählt!","",INDEX(Flächenverzeichnis!B:B,MATCH('Dokumentation (schlagbezogen)'!B103,Flächenverzeichnis!A:A,0))))</f>
        <v/>
      </c>
      <c r="D103" s="67"/>
      <c r="E103" s="63" t="str">
        <f>IF(B103="","",IF(C103="","Flächenverzeichnis überprüfen!",IF(D103="","Methode auswählen!",IF(AND('Dokumentation (schlagbezogen)'!D103="Berechnungsverfahren",'N-Berechnungsverfahren'!R103="Düngebedarf nicht ermittelt!"),"Wert nicht ermittelt!",IF(AND('Dokumentation (schlagbezogen)'!D103="Nmin-Methode",'Nmin-Methode'!T103="Düngebedarf nicht ermittelt!"),"Wert nicht ermittelt!",IF(D103="Berechnungsverfahren",'N-Berechnungsverfahren'!R103*'Dokumentation (schlagbezogen)'!C103,IF(D103="Nmin-Methode",'Nmin-Methode'!T103*'Dokumentation (schlagbezogen)'!C103,"")))))))</f>
        <v/>
      </c>
      <c r="F103" s="68"/>
      <c r="G103" s="63" t="str">
        <f>IF('P-Bedarfsermittlung'!G103="Wert nicht ermittelbar!","Wert nicht ermittelt!",IF('P-Bedarfsermittlung'!G103="Schlaggröße angeben!","Wert nicht ermittelt!",'P-Bedarfsermittlung'!G103))</f>
        <v/>
      </c>
      <c r="H103" s="69"/>
      <c r="I103" s="117"/>
    </row>
    <row r="104" spans="1:15" x14ac:dyDescent="0.25">
      <c r="A104" s="108">
        <v>98</v>
      </c>
      <c r="B104" s="58" t="str">
        <f>IF(A104="","laufende Nummer angeben!",IF(INDEX('N-Berechnungsverfahren'!B:B,MATCH('Dokumentation (schlagbezogen)'!A104,'N-Berechnungsverfahren'!A:A,0))="","",INDEX('N-Berechnungsverfahren'!B:B,MATCH('Dokumentation (schlagbezogen)'!A104,'N-Berechnungsverfahren'!A:A,0))))</f>
        <v/>
      </c>
      <c r="C104" s="62" t="str">
        <f>IF(B104="","",IF(B104="kein Schlag ausgewählt!","",INDEX(Flächenverzeichnis!B:B,MATCH('Dokumentation (schlagbezogen)'!B104,Flächenverzeichnis!A:A,0))))</f>
        <v/>
      </c>
      <c r="D104" s="67"/>
      <c r="E104" s="63" t="str">
        <f>IF(B104="","",IF(C104="","Flächenverzeichnis überprüfen!",IF(D104="","Methode auswählen!",IF(AND('Dokumentation (schlagbezogen)'!D104="Berechnungsverfahren",'N-Berechnungsverfahren'!R104="Düngebedarf nicht ermittelt!"),"Wert nicht ermittelt!",IF(AND('Dokumentation (schlagbezogen)'!D104="Nmin-Methode",'Nmin-Methode'!T104="Düngebedarf nicht ermittelt!"),"Wert nicht ermittelt!",IF(D104="Berechnungsverfahren",'N-Berechnungsverfahren'!R104*'Dokumentation (schlagbezogen)'!C104,IF(D104="Nmin-Methode",'Nmin-Methode'!T104*'Dokumentation (schlagbezogen)'!C104,"")))))))</f>
        <v/>
      </c>
      <c r="F104" s="68"/>
      <c r="G104" s="63" t="str">
        <f>IF('P-Bedarfsermittlung'!G104="Wert nicht ermittelbar!","Wert nicht ermittelt!",IF('P-Bedarfsermittlung'!G104="Schlaggröße angeben!","Wert nicht ermittelt!",'P-Bedarfsermittlung'!G104))</f>
        <v/>
      </c>
      <c r="H104" s="69"/>
      <c r="I104" s="117"/>
    </row>
    <row r="105" spans="1:15" x14ac:dyDescent="0.25">
      <c r="A105" s="108">
        <v>99</v>
      </c>
      <c r="B105" s="58" t="str">
        <f>IF(A105="","laufende Nummer angeben!",IF(INDEX('N-Berechnungsverfahren'!B:B,MATCH('Dokumentation (schlagbezogen)'!A105,'N-Berechnungsverfahren'!A:A,0))="","",INDEX('N-Berechnungsverfahren'!B:B,MATCH('Dokumentation (schlagbezogen)'!A105,'N-Berechnungsverfahren'!A:A,0))))</f>
        <v/>
      </c>
      <c r="C105" s="62" t="str">
        <f>IF(B105="","",IF(B105="kein Schlag ausgewählt!","",INDEX(Flächenverzeichnis!B:B,MATCH('Dokumentation (schlagbezogen)'!B105,Flächenverzeichnis!A:A,0))))</f>
        <v/>
      </c>
      <c r="D105" s="67"/>
      <c r="E105" s="63" t="str">
        <f>IF(B105="","",IF(C105="","Flächenverzeichnis überprüfen!",IF(D105="","Methode auswählen!",IF(AND('Dokumentation (schlagbezogen)'!D105="Berechnungsverfahren",'N-Berechnungsverfahren'!R105="Düngebedarf nicht ermittelt!"),"Wert nicht ermittelt!",IF(AND('Dokumentation (schlagbezogen)'!D105="Nmin-Methode",'Nmin-Methode'!T105="Düngebedarf nicht ermittelt!"),"Wert nicht ermittelt!",IF(D105="Berechnungsverfahren",'N-Berechnungsverfahren'!R105*'Dokumentation (schlagbezogen)'!C105,IF(D105="Nmin-Methode",'Nmin-Methode'!T105*'Dokumentation (schlagbezogen)'!C105,"")))))))</f>
        <v/>
      </c>
      <c r="F105" s="68"/>
      <c r="G105" s="63" t="str">
        <f>IF('P-Bedarfsermittlung'!G105="Wert nicht ermittelbar!","Wert nicht ermittelt!",IF('P-Bedarfsermittlung'!G105="Schlaggröße angeben!","Wert nicht ermittelt!",'P-Bedarfsermittlung'!G105))</f>
        <v/>
      </c>
      <c r="H105" s="69"/>
      <c r="I105" s="117"/>
    </row>
    <row r="106" spans="1:15" x14ac:dyDescent="0.25">
      <c r="A106" s="108">
        <v>100</v>
      </c>
      <c r="B106" s="58" t="str">
        <f>IF(A106="","laufende Nummer angeben!",IF(INDEX('N-Berechnungsverfahren'!B:B,MATCH('Dokumentation (schlagbezogen)'!A106,'N-Berechnungsverfahren'!A:A,0))="","",INDEX('N-Berechnungsverfahren'!B:B,MATCH('Dokumentation (schlagbezogen)'!A106,'N-Berechnungsverfahren'!A:A,0))))</f>
        <v/>
      </c>
      <c r="C106" s="62" t="str">
        <f>IF(B106="","",IF(B106="kein Schlag ausgewählt!","",INDEX(Flächenverzeichnis!B:B,MATCH('Dokumentation (schlagbezogen)'!B106,Flächenverzeichnis!A:A,0))))</f>
        <v/>
      </c>
      <c r="D106" s="67"/>
      <c r="E106" s="63" t="str">
        <f>IF(B106="","",IF(C106="","Flächenverzeichnis überprüfen!",IF(D106="","Methode auswählen!",IF(AND('Dokumentation (schlagbezogen)'!D106="Berechnungsverfahren",'N-Berechnungsverfahren'!R106="Düngebedarf nicht ermittelt!"),"Wert nicht ermittelt!",IF(AND('Dokumentation (schlagbezogen)'!D106="Nmin-Methode",'Nmin-Methode'!T106="Düngebedarf nicht ermittelt!"),"Wert nicht ermittelt!",IF(D106="Berechnungsverfahren",'N-Berechnungsverfahren'!R106*'Dokumentation (schlagbezogen)'!C106,IF(D106="Nmin-Methode",'Nmin-Methode'!T106*'Dokumentation (schlagbezogen)'!C106,"")))))))</f>
        <v/>
      </c>
      <c r="F106" s="68"/>
      <c r="G106" s="63" t="str">
        <f>IF('P-Bedarfsermittlung'!G106="Wert nicht ermittelbar!","Wert nicht ermittelt!",IF('P-Bedarfsermittlung'!G106="Schlaggröße angeben!","Wert nicht ermittelt!",'P-Bedarfsermittlung'!G106))</f>
        <v/>
      </c>
      <c r="H106" s="69"/>
      <c r="I106" s="117"/>
    </row>
    <row r="107" spans="1:15" x14ac:dyDescent="0.25">
      <c r="A107" s="108">
        <v>101</v>
      </c>
      <c r="B107" s="58" t="str">
        <f>IF(A107="","laufende Nummer angeben!",IF(INDEX('N-Berechnungsverfahren'!B:B,MATCH('Dokumentation (schlagbezogen)'!A107,'N-Berechnungsverfahren'!A:A,0))="","",INDEX('N-Berechnungsverfahren'!B:B,MATCH('Dokumentation (schlagbezogen)'!A107,'N-Berechnungsverfahren'!A:A,0))))</f>
        <v/>
      </c>
      <c r="C107" s="62" t="str">
        <f>IF(B107="","",IF(B107="kein Schlag ausgewählt!","",INDEX(Flächenverzeichnis!B:B,MATCH('Dokumentation (schlagbezogen)'!B107,Flächenverzeichnis!A:A,0))))</f>
        <v/>
      </c>
      <c r="D107" s="67"/>
      <c r="E107" s="63" t="str">
        <f>IF(B107="","",IF(C107="","Flächenverzeichnis überprüfen!",IF(D107="","Methode auswählen!",IF(AND('Dokumentation (schlagbezogen)'!D107="Berechnungsverfahren",'N-Berechnungsverfahren'!R107="Düngebedarf nicht ermittelt!"),"Wert nicht ermittelt!",IF(AND('Dokumentation (schlagbezogen)'!D107="Nmin-Methode",'Nmin-Methode'!T107="Düngebedarf nicht ermittelt!"),"Wert nicht ermittelt!",IF(D107="Berechnungsverfahren",'N-Berechnungsverfahren'!R107*'Dokumentation (schlagbezogen)'!C107,IF(D107="Nmin-Methode",'Nmin-Methode'!T107*'Dokumentation (schlagbezogen)'!C107,"")))))))</f>
        <v/>
      </c>
      <c r="F107" s="68"/>
      <c r="G107" s="63" t="str">
        <f>IF('P-Bedarfsermittlung'!G107="Wert nicht ermittelbar!","Wert nicht ermittelt!",IF('P-Bedarfsermittlung'!G107="Schlaggröße angeben!","Wert nicht ermittelt!",'P-Bedarfsermittlung'!G107))</f>
        <v/>
      </c>
      <c r="H107" s="69"/>
      <c r="I107" s="117"/>
    </row>
    <row r="108" spans="1:15" ht="18.75" x14ac:dyDescent="0.3">
      <c r="A108" s="108">
        <v>102</v>
      </c>
      <c r="B108" s="58" t="str">
        <f>IF(A108="","laufende Nummer angeben!",IF(INDEX('N-Berechnungsverfahren'!B:B,MATCH('Dokumentation (schlagbezogen)'!A108,'N-Berechnungsverfahren'!A:A,0))="","",INDEX('N-Berechnungsverfahren'!B:B,MATCH('Dokumentation (schlagbezogen)'!A108,'N-Berechnungsverfahren'!A:A,0))))</f>
        <v/>
      </c>
      <c r="C108" s="62" t="str">
        <f>IF(B108="","",IF(B108="kein Schlag ausgewählt!","",INDEX(Flächenverzeichnis!B:B,MATCH('Dokumentation (schlagbezogen)'!B108,Flächenverzeichnis!A:A,0))))</f>
        <v/>
      </c>
      <c r="D108" s="67"/>
      <c r="E108" s="63" t="str">
        <f>IF(B108="","",IF(C108="","Flächenverzeichnis überprüfen!",IF(D108="","Methode auswählen!",IF(AND('Dokumentation (schlagbezogen)'!D108="Berechnungsverfahren",'N-Berechnungsverfahren'!R108="Düngebedarf nicht ermittelt!"),"Wert nicht ermittelt!",IF(AND('Dokumentation (schlagbezogen)'!D108="Nmin-Methode",'Nmin-Methode'!T108="Düngebedarf nicht ermittelt!"),"Wert nicht ermittelt!",IF(D108="Berechnungsverfahren",'N-Berechnungsverfahren'!R108*'Dokumentation (schlagbezogen)'!C108,IF(D108="Nmin-Methode",'Nmin-Methode'!T108*'Dokumentation (schlagbezogen)'!C108,"")))))))</f>
        <v/>
      </c>
      <c r="F108" s="68"/>
      <c r="G108" s="63" t="str">
        <f>IF('P-Bedarfsermittlung'!G108="Wert nicht ermittelbar!","Wert nicht ermittelt!",IF('P-Bedarfsermittlung'!G108="Schlaggröße angeben!","Wert nicht ermittelt!",'P-Bedarfsermittlung'!G108))</f>
        <v/>
      </c>
      <c r="H108" s="69"/>
      <c r="I108" s="117"/>
      <c r="K108" s="42"/>
      <c r="L108" s="64"/>
      <c r="M108" s="64"/>
      <c r="N108" s="64"/>
      <c r="O108" s="64"/>
    </row>
    <row r="109" spans="1:15" x14ac:dyDescent="0.25">
      <c r="A109" s="108">
        <v>103</v>
      </c>
      <c r="B109" s="58" t="str">
        <f>IF(A109="","laufende Nummer angeben!",IF(INDEX('N-Berechnungsverfahren'!B:B,MATCH('Dokumentation (schlagbezogen)'!A109,'N-Berechnungsverfahren'!A:A,0))="","",INDEX('N-Berechnungsverfahren'!B:B,MATCH('Dokumentation (schlagbezogen)'!A109,'N-Berechnungsverfahren'!A:A,0))))</f>
        <v/>
      </c>
      <c r="C109" s="62" t="str">
        <f>IF(B109="","",IF(B109="kein Schlag ausgewählt!","",INDEX(Flächenverzeichnis!B:B,MATCH('Dokumentation (schlagbezogen)'!B109,Flächenverzeichnis!A:A,0))))</f>
        <v/>
      </c>
      <c r="D109" s="67"/>
      <c r="E109" s="63" t="str">
        <f>IF(B109="","",IF(C109="","Flächenverzeichnis überprüfen!",IF(D109="","Methode auswählen!",IF(AND('Dokumentation (schlagbezogen)'!D109="Berechnungsverfahren",'N-Berechnungsverfahren'!R109="Düngebedarf nicht ermittelt!"),"Wert nicht ermittelt!",IF(AND('Dokumentation (schlagbezogen)'!D109="Nmin-Methode",'Nmin-Methode'!T109="Düngebedarf nicht ermittelt!"),"Wert nicht ermittelt!",IF(D109="Berechnungsverfahren",'N-Berechnungsverfahren'!R109*'Dokumentation (schlagbezogen)'!C109,IF(D109="Nmin-Methode",'Nmin-Methode'!T109*'Dokumentation (schlagbezogen)'!C109,"")))))))</f>
        <v/>
      </c>
      <c r="F109" s="68"/>
      <c r="G109" s="63" t="str">
        <f>IF('P-Bedarfsermittlung'!G109="Wert nicht ermittelbar!","Wert nicht ermittelt!",IF('P-Bedarfsermittlung'!G109="Schlaggröße angeben!","Wert nicht ermittelt!",'P-Bedarfsermittlung'!G109))</f>
        <v/>
      </c>
      <c r="H109" s="69"/>
      <c r="I109" s="117"/>
      <c r="K109" s="65"/>
      <c r="L109" s="42"/>
      <c r="M109" s="42"/>
      <c r="N109" s="42"/>
      <c r="O109" s="42"/>
    </row>
    <row r="110" spans="1:15" x14ac:dyDescent="0.25">
      <c r="A110" s="108">
        <v>104</v>
      </c>
      <c r="B110" s="58" t="str">
        <f>IF(A110="","laufende Nummer angeben!",IF(INDEX('N-Berechnungsverfahren'!B:B,MATCH('Dokumentation (schlagbezogen)'!A110,'N-Berechnungsverfahren'!A:A,0))="","",INDEX('N-Berechnungsverfahren'!B:B,MATCH('Dokumentation (schlagbezogen)'!A110,'N-Berechnungsverfahren'!A:A,0))))</f>
        <v/>
      </c>
      <c r="C110" s="62" t="str">
        <f>IF(B110="","",IF(B110="kein Schlag ausgewählt!","",INDEX(Flächenverzeichnis!B:B,MATCH('Dokumentation (schlagbezogen)'!B110,Flächenverzeichnis!A:A,0))))</f>
        <v/>
      </c>
      <c r="D110" s="67"/>
      <c r="E110" s="63" t="str">
        <f>IF(B110="","",IF(C110="","Flächenverzeichnis überprüfen!",IF(D110="","Methode auswählen!",IF(AND('Dokumentation (schlagbezogen)'!D110="Berechnungsverfahren",'N-Berechnungsverfahren'!R110="Düngebedarf nicht ermittelt!"),"Wert nicht ermittelt!",IF(AND('Dokumentation (schlagbezogen)'!D110="Nmin-Methode",'Nmin-Methode'!T110="Düngebedarf nicht ermittelt!"),"Wert nicht ermittelt!",IF(D110="Berechnungsverfahren",'N-Berechnungsverfahren'!R110*'Dokumentation (schlagbezogen)'!C110,IF(D110="Nmin-Methode",'Nmin-Methode'!T110*'Dokumentation (schlagbezogen)'!C110,"")))))))</f>
        <v/>
      </c>
      <c r="F110" s="68"/>
      <c r="G110" s="63" t="str">
        <f>IF('P-Bedarfsermittlung'!G110="Wert nicht ermittelbar!","Wert nicht ermittelt!",IF('P-Bedarfsermittlung'!G110="Schlaggröße angeben!","Wert nicht ermittelt!",'P-Bedarfsermittlung'!G110))</f>
        <v/>
      </c>
      <c r="H110" s="69"/>
      <c r="I110" s="117"/>
      <c r="K110" s="66"/>
    </row>
    <row r="111" spans="1:15" x14ac:dyDescent="0.25">
      <c r="A111" s="108">
        <v>105</v>
      </c>
      <c r="B111" s="58" t="str">
        <f>IF(A111="","laufende Nummer angeben!",IF(INDEX('N-Berechnungsverfahren'!B:B,MATCH('Dokumentation (schlagbezogen)'!A111,'N-Berechnungsverfahren'!A:A,0))="","",INDEX('N-Berechnungsverfahren'!B:B,MATCH('Dokumentation (schlagbezogen)'!A111,'N-Berechnungsverfahren'!A:A,0))))</f>
        <v/>
      </c>
      <c r="C111" s="62" t="str">
        <f>IF(B111="","",IF(B111="kein Schlag ausgewählt!","",INDEX(Flächenverzeichnis!B:B,MATCH('Dokumentation (schlagbezogen)'!B111,Flächenverzeichnis!A:A,0))))</f>
        <v/>
      </c>
      <c r="D111" s="67"/>
      <c r="E111" s="63" t="str">
        <f>IF(B111="","",IF(C111="","Flächenverzeichnis überprüfen!",IF(D111="","Methode auswählen!",IF(AND('Dokumentation (schlagbezogen)'!D111="Berechnungsverfahren",'N-Berechnungsverfahren'!R111="Düngebedarf nicht ermittelt!"),"Wert nicht ermittelt!",IF(AND('Dokumentation (schlagbezogen)'!D111="Nmin-Methode",'Nmin-Methode'!T111="Düngebedarf nicht ermittelt!"),"Wert nicht ermittelt!",IF(D111="Berechnungsverfahren",'N-Berechnungsverfahren'!R111*'Dokumentation (schlagbezogen)'!C111,IF(D111="Nmin-Methode",'Nmin-Methode'!T111*'Dokumentation (schlagbezogen)'!C111,"")))))))</f>
        <v/>
      </c>
      <c r="F111" s="68"/>
      <c r="G111" s="63" t="str">
        <f>IF('P-Bedarfsermittlung'!G111="Wert nicht ermittelbar!","Wert nicht ermittelt!",IF('P-Bedarfsermittlung'!G111="Schlaggröße angeben!","Wert nicht ermittelt!",'P-Bedarfsermittlung'!G111))</f>
        <v/>
      </c>
      <c r="H111" s="69"/>
      <c r="I111" s="117"/>
      <c r="K111" s="66"/>
    </row>
    <row r="112" spans="1:15" x14ac:dyDescent="0.25">
      <c r="A112" s="108">
        <v>106</v>
      </c>
      <c r="B112" s="58" t="str">
        <f>IF(A112="","laufende Nummer angeben!",IF(INDEX('N-Berechnungsverfahren'!B:B,MATCH('Dokumentation (schlagbezogen)'!A112,'N-Berechnungsverfahren'!A:A,0))="","",INDEX('N-Berechnungsverfahren'!B:B,MATCH('Dokumentation (schlagbezogen)'!A112,'N-Berechnungsverfahren'!A:A,0))))</f>
        <v/>
      </c>
      <c r="C112" s="62" t="str">
        <f>IF(B112="","",IF(B112="kein Schlag ausgewählt!","",INDEX(Flächenverzeichnis!B:B,MATCH('Dokumentation (schlagbezogen)'!B112,Flächenverzeichnis!A:A,0))))</f>
        <v/>
      </c>
      <c r="D112" s="67"/>
      <c r="E112" s="63" t="str">
        <f>IF(B112="","",IF(C112="","Flächenverzeichnis überprüfen!",IF(D112="","Methode auswählen!",IF(AND('Dokumentation (schlagbezogen)'!D112="Berechnungsverfahren",'N-Berechnungsverfahren'!R112="Düngebedarf nicht ermittelt!"),"Wert nicht ermittelt!",IF(AND('Dokumentation (schlagbezogen)'!D112="Nmin-Methode",'Nmin-Methode'!T112="Düngebedarf nicht ermittelt!"),"Wert nicht ermittelt!",IF(D112="Berechnungsverfahren",'N-Berechnungsverfahren'!R112*'Dokumentation (schlagbezogen)'!C112,IF(D112="Nmin-Methode",'Nmin-Methode'!T112*'Dokumentation (schlagbezogen)'!C112,"")))))))</f>
        <v/>
      </c>
      <c r="F112" s="68"/>
      <c r="G112" s="63" t="str">
        <f>IF('P-Bedarfsermittlung'!G112="Wert nicht ermittelbar!","Wert nicht ermittelt!",IF('P-Bedarfsermittlung'!G112="Schlaggröße angeben!","Wert nicht ermittelt!",'P-Bedarfsermittlung'!G112))</f>
        <v/>
      </c>
      <c r="H112" s="69"/>
      <c r="I112" s="117"/>
    </row>
    <row r="113" spans="1:15" x14ac:dyDescent="0.25">
      <c r="A113" s="108">
        <v>107</v>
      </c>
      <c r="B113" s="58" t="str">
        <f>IF(A113="","laufende Nummer angeben!",IF(INDEX('N-Berechnungsverfahren'!B:B,MATCH('Dokumentation (schlagbezogen)'!A113,'N-Berechnungsverfahren'!A:A,0))="","",INDEX('N-Berechnungsverfahren'!B:B,MATCH('Dokumentation (schlagbezogen)'!A113,'N-Berechnungsverfahren'!A:A,0))))</f>
        <v/>
      </c>
      <c r="C113" s="62" t="str">
        <f>IF(B113="","",IF(B113="kein Schlag ausgewählt!","",INDEX(Flächenverzeichnis!B:B,MATCH('Dokumentation (schlagbezogen)'!B113,Flächenverzeichnis!A:A,0))))</f>
        <v/>
      </c>
      <c r="D113" s="67"/>
      <c r="E113" s="63" t="str">
        <f>IF(B113="","",IF(C113="","Flächenverzeichnis überprüfen!",IF(D113="","Methode auswählen!",IF(AND('Dokumentation (schlagbezogen)'!D113="Berechnungsverfahren",'N-Berechnungsverfahren'!R113="Düngebedarf nicht ermittelt!"),"Wert nicht ermittelt!",IF(AND('Dokumentation (schlagbezogen)'!D113="Nmin-Methode",'Nmin-Methode'!T113="Düngebedarf nicht ermittelt!"),"Wert nicht ermittelt!",IF(D113="Berechnungsverfahren",'N-Berechnungsverfahren'!R113*'Dokumentation (schlagbezogen)'!C113,IF(D113="Nmin-Methode",'Nmin-Methode'!T113*'Dokumentation (schlagbezogen)'!C113,"")))))))</f>
        <v/>
      </c>
      <c r="F113" s="68"/>
      <c r="G113" s="63" t="str">
        <f>IF('P-Bedarfsermittlung'!G113="Wert nicht ermittelbar!","Wert nicht ermittelt!",IF('P-Bedarfsermittlung'!G113="Schlaggröße angeben!","Wert nicht ermittelt!",'P-Bedarfsermittlung'!G113))</f>
        <v/>
      </c>
      <c r="H113" s="69"/>
      <c r="I113" s="117"/>
      <c r="K113" s="42"/>
    </row>
    <row r="114" spans="1:15" x14ac:dyDescent="0.25">
      <c r="A114" s="108">
        <v>108</v>
      </c>
      <c r="B114" s="58" t="str">
        <f>IF(A114="","laufende Nummer angeben!",IF(INDEX('N-Berechnungsverfahren'!B:B,MATCH('Dokumentation (schlagbezogen)'!A114,'N-Berechnungsverfahren'!A:A,0))="","",INDEX('N-Berechnungsverfahren'!B:B,MATCH('Dokumentation (schlagbezogen)'!A114,'N-Berechnungsverfahren'!A:A,0))))</f>
        <v/>
      </c>
      <c r="C114" s="62" t="str">
        <f>IF(B114="","",IF(B114="kein Schlag ausgewählt!","",INDEX(Flächenverzeichnis!B:B,MATCH('Dokumentation (schlagbezogen)'!B114,Flächenverzeichnis!A:A,0))))</f>
        <v/>
      </c>
      <c r="D114" s="67"/>
      <c r="E114" s="63" t="str">
        <f>IF(B114="","",IF(C114="","Flächenverzeichnis überprüfen!",IF(D114="","Methode auswählen!",IF(AND('Dokumentation (schlagbezogen)'!D114="Berechnungsverfahren",'N-Berechnungsverfahren'!R114="Düngebedarf nicht ermittelt!"),"Wert nicht ermittelt!",IF(AND('Dokumentation (schlagbezogen)'!D114="Nmin-Methode",'Nmin-Methode'!T114="Düngebedarf nicht ermittelt!"),"Wert nicht ermittelt!",IF(D114="Berechnungsverfahren",'N-Berechnungsverfahren'!R114*'Dokumentation (schlagbezogen)'!C114,IF(D114="Nmin-Methode",'Nmin-Methode'!T114*'Dokumentation (schlagbezogen)'!C114,"")))))))</f>
        <v/>
      </c>
      <c r="F114" s="68"/>
      <c r="G114" s="63" t="str">
        <f>IF('P-Bedarfsermittlung'!G114="Wert nicht ermittelbar!","Wert nicht ermittelt!",IF('P-Bedarfsermittlung'!G114="Schlaggröße angeben!","Wert nicht ermittelt!",'P-Bedarfsermittlung'!G114))</f>
        <v/>
      </c>
      <c r="H114" s="69"/>
      <c r="I114" s="117"/>
      <c r="K114" s="42"/>
    </row>
    <row r="115" spans="1:15" x14ac:dyDescent="0.25">
      <c r="A115" s="108">
        <v>109</v>
      </c>
      <c r="B115" s="58" t="str">
        <f>IF(A115="","laufende Nummer angeben!",IF(INDEX('N-Berechnungsverfahren'!B:B,MATCH('Dokumentation (schlagbezogen)'!A115,'N-Berechnungsverfahren'!A:A,0))="","",INDEX('N-Berechnungsverfahren'!B:B,MATCH('Dokumentation (schlagbezogen)'!A115,'N-Berechnungsverfahren'!A:A,0))))</f>
        <v/>
      </c>
      <c r="C115" s="62" t="str">
        <f>IF(B115="","",IF(B115="kein Schlag ausgewählt!","",INDEX(Flächenverzeichnis!B:B,MATCH('Dokumentation (schlagbezogen)'!B115,Flächenverzeichnis!A:A,0))))</f>
        <v/>
      </c>
      <c r="D115" s="67"/>
      <c r="E115" s="63" t="str">
        <f>IF(B115="","",IF(C115="","Flächenverzeichnis überprüfen!",IF(D115="","Methode auswählen!",IF(AND('Dokumentation (schlagbezogen)'!D115="Berechnungsverfahren",'N-Berechnungsverfahren'!R115="Düngebedarf nicht ermittelt!"),"Wert nicht ermittelt!",IF(AND('Dokumentation (schlagbezogen)'!D115="Nmin-Methode",'Nmin-Methode'!T115="Düngebedarf nicht ermittelt!"),"Wert nicht ermittelt!",IF(D115="Berechnungsverfahren",'N-Berechnungsverfahren'!R115*'Dokumentation (schlagbezogen)'!C115,IF(D115="Nmin-Methode",'Nmin-Methode'!T115*'Dokumentation (schlagbezogen)'!C115,"")))))))</f>
        <v/>
      </c>
      <c r="F115" s="68"/>
      <c r="G115" s="63" t="str">
        <f>IF('P-Bedarfsermittlung'!G115="Wert nicht ermittelbar!","Wert nicht ermittelt!",IF('P-Bedarfsermittlung'!G115="Schlaggröße angeben!","Wert nicht ermittelt!",'P-Bedarfsermittlung'!G115))</f>
        <v/>
      </c>
      <c r="H115" s="69"/>
      <c r="I115" s="117"/>
      <c r="K115" s="42"/>
      <c r="L115" s="42"/>
      <c r="M115" s="42"/>
      <c r="N115" s="42"/>
      <c r="O115" s="42"/>
    </row>
    <row r="116" spans="1:15" x14ac:dyDescent="0.25">
      <c r="A116" s="108">
        <v>110</v>
      </c>
      <c r="B116" s="58" t="str">
        <f>IF(A116="","laufende Nummer angeben!",IF(INDEX('N-Berechnungsverfahren'!B:B,MATCH('Dokumentation (schlagbezogen)'!A116,'N-Berechnungsverfahren'!A:A,0))="","",INDEX('N-Berechnungsverfahren'!B:B,MATCH('Dokumentation (schlagbezogen)'!A116,'N-Berechnungsverfahren'!A:A,0))))</f>
        <v/>
      </c>
      <c r="C116" s="62" t="str">
        <f>IF(B116="","",IF(B116="kein Schlag ausgewählt!","",INDEX(Flächenverzeichnis!B:B,MATCH('Dokumentation (schlagbezogen)'!B116,Flächenverzeichnis!A:A,0))))</f>
        <v/>
      </c>
      <c r="D116" s="67"/>
      <c r="E116" s="63" t="str">
        <f>IF(B116="","",IF(C116="","Flächenverzeichnis überprüfen!",IF(D116="","Methode auswählen!",IF(AND('Dokumentation (schlagbezogen)'!D116="Berechnungsverfahren",'N-Berechnungsverfahren'!R116="Düngebedarf nicht ermittelt!"),"Wert nicht ermittelt!",IF(AND('Dokumentation (schlagbezogen)'!D116="Nmin-Methode",'Nmin-Methode'!T116="Düngebedarf nicht ermittelt!"),"Wert nicht ermittelt!",IF(D116="Berechnungsverfahren",'N-Berechnungsverfahren'!R116*'Dokumentation (schlagbezogen)'!C116,IF(D116="Nmin-Methode",'Nmin-Methode'!T116*'Dokumentation (schlagbezogen)'!C116,"")))))))</f>
        <v/>
      </c>
      <c r="F116" s="68"/>
      <c r="G116" s="63" t="str">
        <f>IF('P-Bedarfsermittlung'!G116="Wert nicht ermittelbar!","Wert nicht ermittelt!",IF('P-Bedarfsermittlung'!G116="Schlaggröße angeben!","Wert nicht ermittelt!",'P-Bedarfsermittlung'!G116))</f>
        <v/>
      </c>
      <c r="H116" s="69"/>
      <c r="I116" s="117"/>
      <c r="K116" s="42"/>
      <c r="L116" s="42"/>
      <c r="M116" s="42"/>
      <c r="N116" s="42"/>
      <c r="O116" s="42"/>
    </row>
    <row r="117" spans="1:15" x14ac:dyDescent="0.25">
      <c r="A117" s="108">
        <v>111</v>
      </c>
      <c r="B117" s="58" t="str">
        <f>IF(A117="","laufende Nummer angeben!",IF(INDEX('N-Berechnungsverfahren'!B:B,MATCH('Dokumentation (schlagbezogen)'!A117,'N-Berechnungsverfahren'!A:A,0))="","",INDEX('N-Berechnungsverfahren'!B:B,MATCH('Dokumentation (schlagbezogen)'!A117,'N-Berechnungsverfahren'!A:A,0))))</f>
        <v/>
      </c>
      <c r="C117" s="62" t="str">
        <f>IF(B117="","",IF(B117="kein Schlag ausgewählt!","",INDEX(Flächenverzeichnis!B:B,MATCH('Dokumentation (schlagbezogen)'!B117,Flächenverzeichnis!A:A,0))))</f>
        <v/>
      </c>
      <c r="D117" s="67"/>
      <c r="E117" s="63" t="str">
        <f>IF(B117="","",IF(C117="","Flächenverzeichnis überprüfen!",IF(D117="","Methode auswählen!",IF(AND('Dokumentation (schlagbezogen)'!D117="Berechnungsverfahren",'N-Berechnungsverfahren'!R117="Düngebedarf nicht ermittelt!"),"Wert nicht ermittelt!",IF(AND('Dokumentation (schlagbezogen)'!D117="Nmin-Methode",'Nmin-Methode'!T117="Düngebedarf nicht ermittelt!"),"Wert nicht ermittelt!",IF(D117="Berechnungsverfahren",'N-Berechnungsverfahren'!R117*'Dokumentation (schlagbezogen)'!C117,IF(D117="Nmin-Methode",'Nmin-Methode'!T117*'Dokumentation (schlagbezogen)'!C117,"")))))))</f>
        <v/>
      </c>
      <c r="F117" s="68"/>
      <c r="G117" s="63" t="str">
        <f>IF('P-Bedarfsermittlung'!G117="Wert nicht ermittelbar!","Wert nicht ermittelt!",IF('P-Bedarfsermittlung'!G117="Schlaggröße angeben!","Wert nicht ermittelt!",'P-Bedarfsermittlung'!G117))</f>
        <v/>
      </c>
      <c r="H117" s="69"/>
      <c r="I117" s="117"/>
      <c r="K117" s="42"/>
      <c r="L117" s="42"/>
      <c r="M117" s="42"/>
      <c r="N117" s="42"/>
      <c r="O117" s="42"/>
    </row>
    <row r="118" spans="1:15" x14ac:dyDescent="0.25">
      <c r="A118" s="108">
        <v>112</v>
      </c>
      <c r="B118" s="58" t="str">
        <f>IF(A118="","laufende Nummer angeben!",IF(INDEX('N-Berechnungsverfahren'!B:B,MATCH('Dokumentation (schlagbezogen)'!A118,'N-Berechnungsverfahren'!A:A,0))="","",INDEX('N-Berechnungsverfahren'!B:B,MATCH('Dokumentation (schlagbezogen)'!A118,'N-Berechnungsverfahren'!A:A,0))))</f>
        <v/>
      </c>
      <c r="C118" s="62" t="str">
        <f>IF(B118="","",IF(B118="kein Schlag ausgewählt!","",INDEX(Flächenverzeichnis!B:B,MATCH('Dokumentation (schlagbezogen)'!B118,Flächenverzeichnis!A:A,0))))</f>
        <v/>
      </c>
      <c r="D118" s="67"/>
      <c r="E118" s="63" t="str">
        <f>IF(B118="","",IF(C118="","Flächenverzeichnis überprüfen!",IF(D118="","Methode auswählen!",IF(AND('Dokumentation (schlagbezogen)'!D118="Berechnungsverfahren",'N-Berechnungsverfahren'!R118="Düngebedarf nicht ermittelt!"),"Wert nicht ermittelt!",IF(AND('Dokumentation (schlagbezogen)'!D118="Nmin-Methode",'Nmin-Methode'!T118="Düngebedarf nicht ermittelt!"),"Wert nicht ermittelt!",IF(D118="Berechnungsverfahren",'N-Berechnungsverfahren'!R118*'Dokumentation (schlagbezogen)'!C118,IF(D118="Nmin-Methode",'Nmin-Methode'!T118*'Dokumentation (schlagbezogen)'!C118,"")))))))</f>
        <v/>
      </c>
      <c r="F118" s="68"/>
      <c r="G118" s="63" t="str">
        <f>IF('P-Bedarfsermittlung'!G118="Wert nicht ermittelbar!","Wert nicht ermittelt!",IF('P-Bedarfsermittlung'!G118="Schlaggröße angeben!","Wert nicht ermittelt!",'P-Bedarfsermittlung'!G118))</f>
        <v/>
      </c>
      <c r="H118" s="69"/>
      <c r="I118" s="117"/>
      <c r="K118" s="42"/>
      <c r="L118" s="42"/>
      <c r="M118" s="42"/>
      <c r="N118" s="42"/>
      <c r="O118" s="42"/>
    </row>
    <row r="119" spans="1:15" x14ac:dyDescent="0.25">
      <c r="A119" s="108">
        <v>113</v>
      </c>
      <c r="B119" s="58" t="str">
        <f>IF(A119="","laufende Nummer angeben!",IF(INDEX('N-Berechnungsverfahren'!B:B,MATCH('Dokumentation (schlagbezogen)'!A119,'N-Berechnungsverfahren'!A:A,0))="","",INDEX('N-Berechnungsverfahren'!B:B,MATCH('Dokumentation (schlagbezogen)'!A119,'N-Berechnungsverfahren'!A:A,0))))</f>
        <v/>
      </c>
      <c r="C119" s="62" t="str">
        <f>IF(B119="","",IF(B119="kein Schlag ausgewählt!","",INDEX(Flächenverzeichnis!B:B,MATCH('Dokumentation (schlagbezogen)'!B119,Flächenverzeichnis!A:A,0))))</f>
        <v/>
      </c>
      <c r="D119" s="67"/>
      <c r="E119" s="63" t="str">
        <f>IF(B119="","",IF(C119="","Flächenverzeichnis überprüfen!",IF(D119="","Methode auswählen!",IF(AND('Dokumentation (schlagbezogen)'!D119="Berechnungsverfahren",'N-Berechnungsverfahren'!R119="Düngebedarf nicht ermittelt!"),"Wert nicht ermittelt!",IF(AND('Dokumentation (schlagbezogen)'!D119="Nmin-Methode",'Nmin-Methode'!T119="Düngebedarf nicht ermittelt!"),"Wert nicht ermittelt!",IF(D119="Berechnungsverfahren",'N-Berechnungsverfahren'!R119*'Dokumentation (schlagbezogen)'!C119,IF(D119="Nmin-Methode",'Nmin-Methode'!T119*'Dokumentation (schlagbezogen)'!C119,"")))))))</f>
        <v/>
      </c>
      <c r="F119" s="68"/>
      <c r="G119" s="63" t="str">
        <f>IF('P-Bedarfsermittlung'!G119="Wert nicht ermittelbar!","Wert nicht ermittelt!",IF('P-Bedarfsermittlung'!G119="Schlaggröße angeben!","Wert nicht ermittelt!",'P-Bedarfsermittlung'!G119))</f>
        <v/>
      </c>
      <c r="H119" s="69"/>
      <c r="I119" s="117"/>
      <c r="K119" s="42"/>
      <c r="L119" s="42"/>
      <c r="M119" s="42"/>
      <c r="N119" s="42"/>
      <c r="O119" s="42"/>
    </row>
    <row r="120" spans="1:15" x14ac:dyDescent="0.25">
      <c r="A120" s="108">
        <v>114</v>
      </c>
      <c r="B120" s="58" t="str">
        <f>IF(A120="","laufende Nummer angeben!",IF(INDEX('N-Berechnungsverfahren'!B:B,MATCH('Dokumentation (schlagbezogen)'!A120,'N-Berechnungsverfahren'!A:A,0))="","",INDEX('N-Berechnungsverfahren'!B:B,MATCH('Dokumentation (schlagbezogen)'!A120,'N-Berechnungsverfahren'!A:A,0))))</f>
        <v/>
      </c>
      <c r="C120" s="62" t="str">
        <f>IF(B120="","",IF(B120="kein Schlag ausgewählt!","",INDEX(Flächenverzeichnis!B:B,MATCH('Dokumentation (schlagbezogen)'!B120,Flächenverzeichnis!A:A,0))))</f>
        <v/>
      </c>
      <c r="D120" s="67"/>
      <c r="E120" s="63" t="str">
        <f>IF(B120="","",IF(C120="","Flächenverzeichnis überprüfen!",IF(D120="","Methode auswählen!",IF(AND('Dokumentation (schlagbezogen)'!D120="Berechnungsverfahren",'N-Berechnungsverfahren'!R120="Düngebedarf nicht ermittelt!"),"Wert nicht ermittelt!",IF(AND('Dokumentation (schlagbezogen)'!D120="Nmin-Methode",'Nmin-Methode'!T120="Düngebedarf nicht ermittelt!"),"Wert nicht ermittelt!",IF(D120="Berechnungsverfahren",'N-Berechnungsverfahren'!R120*'Dokumentation (schlagbezogen)'!C120,IF(D120="Nmin-Methode",'Nmin-Methode'!T120*'Dokumentation (schlagbezogen)'!C120,"")))))))</f>
        <v/>
      </c>
      <c r="F120" s="68"/>
      <c r="G120" s="63" t="str">
        <f>IF('P-Bedarfsermittlung'!G120="Wert nicht ermittelbar!","Wert nicht ermittelt!",IF('P-Bedarfsermittlung'!G120="Schlaggröße angeben!","Wert nicht ermittelt!",'P-Bedarfsermittlung'!G120))</f>
        <v/>
      </c>
      <c r="H120" s="69"/>
      <c r="I120" s="117"/>
      <c r="K120" s="42"/>
      <c r="L120" s="42"/>
      <c r="M120" s="42" t="s">
        <v>11</v>
      </c>
      <c r="N120" s="42"/>
      <c r="O120" s="42"/>
    </row>
    <row r="121" spans="1:15" x14ac:dyDescent="0.25">
      <c r="A121" s="108">
        <v>115</v>
      </c>
      <c r="B121" s="58" t="str">
        <f>IF(A121="","laufende Nummer angeben!",IF(INDEX('N-Berechnungsverfahren'!B:B,MATCH('Dokumentation (schlagbezogen)'!A121,'N-Berechnungsverfahren'!A:A,0))="","",INDEX('N-Berechnungsverfahren'!B:B,MATCH('Dokumentation (schlagbezogen)'!A121,'N-Berechnungsverfahren'!A:A,0))))</f>
        <v/>
      </c>
      <c r="C121" s="62" t="str">
        <f>IF(B121="","",IF(B121="kein Schlag ausgewählt!","",INDEX(Flächenverzeichnis!B:B,MATCH('Dokumentation (schlagbezogen)'!B121,Flächenverzeichnis!A:A,0))))</f>
        <v/>
      </c>
      <c r="D121" s="67"/>
      <c r="E121" s="63" t="str">
        <f>IF(B121="","",IF(C121="","Flächenverzeichnis überprüfen!",IF(D121="","Methode auswählen!",IF(AND('Dokumentation (schlagbezogen)'!D121="Berechnungsverfahren",'N-Berechnungsverfahren'!R121="Düngebedarf nicht ermittelt!"),"Wert nicht ermittelt!",IF(AND('Dokumentation (schlagbezogen)'!D121="Nmin-Methode",'Nmin-Methode'!T121="Düngebedarf nicht ermittelt!"),"Wert nicht ermittelt!",IF(D121="Berechnungsverfahren",'N-Berechnungsverfahren'!R121*'Dokumentation (schlagbezogen)'!C121,IF(D121="Nmin-Methode",'Nmin-Methode'!T121*'Dokumentation (schlagbezogen)'!C121,"")))))))</f>
        <v/>
      </c>
      <c r="F121" s="68"/>
      <c r="G121" s="63" t="str">
        <f>IF('P-Bedarfsermittlung'!G121="Wert nicht ermittelbar!","Wert nicht ermittelt!",IF('P-Bedarfsermittlung'!G121="Schlaggröße angeben!","Wert nicht ermittelt!",'P-Bedarfsermittlung'!G121))</f>
        <v/>
      </c>
      <c r="H121" s="69"/>
      <c r="I121" s="117"/>
      <c r="K121" s="42"/>
      <c r="L121" s="42"/>
      <c r="M121" s="42"/>
      <c r="N121" s="42"/>
      <c r="O121" s="42"/>
    </row>
    <row r="122" spans="1:15" x14ac:dyDescent="0.25">
      <c r="A122" s="108">
        <v>116</v>
      </c>
      <c r="B122" s="58" t="str">
        <f>IF(A122="","laufende Nummer angeben!",IF(INDEX('N-Berechnungsverfahren'!B:B,MATCH('Dokumentation (schlagbezogen)'!A122,'N-Berechnungsverfahren'!A:A,0))="","",INDEX('N-Berechnungsverfahren'!B:B,MATCH('Dokumentation (schlagbezogen)'!A122,'N-Berechnungsverfahren'!A:A,0))))</f>
        <v/>
      </c>
      <c r="C122" s="62" t="str">
        <f>IF(B122="","",IF(B122="kein Schlag ausgewählt!","",INDEX(Flächenverzeichnis!B:B,MATCH('Dokumentation (schlagbezogen)'!B122,Flächenverzeichnis!A:A,0))))</f>
        <v/>
      </c>
      <c r="D122" s="67"/>
      <c r="E122" s="63" t="str">
        <f>IF(B122="","",IF(C122="","Flächenverzeichnis überprüfen!",IF(D122="","Methode auswählen!",IF(AND('Dokumentation (schlagbezogen)'!D122="Berechnungsverfahren",'N-Berechnungsverfahren'!R122="Düngebedarf nicht ermittelt!"),"Wert nicht ermittelt!",IF(AND('Dokumentation (schlagbezogen)'!D122="Nmin-Methode",'Nmin-Methode'!T122="Düngebedarf nicht ermittelt!"),"Wert nicht ermittelt!",IF(D122="Berechnungsverfahren",'N-Berechnungsverfahren'!R122*'Dokumentation (schlagbezogen)'!C122,IF(D122="Nmin-Methode",'Nmin-Methode'!T122*'Dokumentation (schlagbezogen)'!C122,"")))))))</f>
        <v/>
      </c>
      <c r="F122" s="68"/>
      <c r="G122" s="63" t="str">
        <f>IF('P-Bedarfsermittlung'!G122="Wert nicht ermittelbar!","Wert nicht ermittelt!",IF('P-Bedarfsermittlung'!G122="Schlaggröße angeben!","Wert nicht ermittelt!",'P-Bedarfsermittlung'!G122))</f>
        <v/>
      </c>
      <c r="H122" s="69"/>
      <c r="I122" s="117"/>
      <c r="K122" s="42"/>
      <c r="L122" s="42"/>
      <c r="M122" s="42"/>
      <c r="N122" s="42"/>
      <c r="O122" s="42"/>
    </row>
    <row r="123" spans="1:15" x14ac:dyDescent="0.25">
      <c r="A123" s="108">
        <v>117</v>
      </c>
      <c r="B123" s="58" t="str">
        <f>IF(A123="","laufende Nummer angeben!",IF(INDEX('N-Berechnungsverfahren'!B:B,MATCH('Dokumentation (schlagbezogen)'!A123,'N-Berechnungsverfahren'!A:A,0))="","",INDEX('N-Berechnungsverfahren'!B:B,MATCH('Dokumentation (schlagbezogen)'!A123,'N-Berechnungsverfahren'!A:A,0))))</f>
        <v/>
      </c>
      <c r="C123" s="62" t="str">
        <f>IF(B123="","",IF(B123="kein Schlag ausgewählt!","",INDEX(Flächenverzeichnis!B:B,MATCH('Dokumentation (schlagbezogen)'!B123,Flächenverzeichnis!A:A,0))))</f>
        <v/>
      </c>
      <c r="D123" s="67"/>
      <c r="E123" s="63" t="str">
        <f>IF(B123="","",IF(C123="","Flächenverzeichnis überprüfen!",IF(D123="","Methode auswählen!",IF(AND('Dokumentation (schlagbezogen)'!D123="Berechnungsverfahren",'N-Berechnungsverfahren'!R123="Düngebedarf nicht ermittelt!"),"Wert nicht ermittelt!",IF(AND('Dokumentation (schlagbezogen)'!D123="Nmin-Methode",'Nmin-Methode'!T123="Düngebedarf nicht ermittelt!"),"Wert nicht ermittelt!",IF(D123="Berechnungsverfahren",'N-Berechnungsverfahren'!R123*'Dokumentation (schlagbezogen)'!C123,IF(D123="Nmin-Methode",'Nmin-Methode'!T123*'Dokumentation (schlagbezogen)'!C123,"")))))))</f>
        <v/>
      </c>
      <c r="F123" s="68"/>
      <c r="G123" s="63" t="str">
        <f>IF('P-Bedarfsermittlung'!G123="Wert nicht ermittelbar!","Wert nicht ermittelt!",IF('P-Bedarfsermittlung'!G123="Schlaggröße angeben!","Wert nicht ermittelt!",'P-Bedarfsermittlung'!G123))</f>
        <v/>
      </c>
      <c r="H123" s="69"/>
      <c r="I123" s="117"/>
      <c r="K123" s="42"/>
      <c r="L123" s="42"/>
      <c r="M123" s="42"/>
      <c r="N123" s="42"/>
      <c r="O123" s="42"/>
    </row>
    <row r="124" spans="1:15" x14ac:dyDescent="0.25">
      <c r="A124" s="108">
        <v>118</v>
      </c>
      <c r="B124" s="58" t="str">
        <f>IF(A124="","laufende Nummer angeben!",IF(INDEX('N-Berechnungsverfahren'!B:B,MATCH('Dokumentation (schlagbezogen)'!A124,'N-Berechnungsverfahren'!A:A,0))="","",INDEX('N-Berechnungsverfahren'!B:B,MATCH('Dokumentation (schlagbezogen)'!A124,'N-Berechnungsverfahren'!A:A,0))))</f>
        <v/>
      </c>
      <c r="C124" s="62" t="str">
        <f>IF(B124="","",IF(B124="kein Schlag ausgewählt!","",INDEX(Flächenverzeichnis!B:B,MATCH('Dokumentation (schlagbezogen)'!B124,Flächenverzeichnis!A:A,0))))</f>
        <v/>
      </c>
      <c r="D124" s="67"/>
      <c r="E124" s="63" t="str">
        <f>IF(B124="","",IF(C124="","Flächenverzeichnis überprüfen!",IF(D124="","Methode auswählen!",IF(AND('Dokumentation (schlagbezogen)'!D124="Berechnungsverfahren",'N-Berechnungsverfahren'!R124="Düngebedarf nicht ermittelt!"),"Wert nicht ermittelt!",IF(AND('Dokumentation (schlagbezogen)'!D124="Nmin-Methode",'Nmin-Methode'!T124="Düngebedarf nicht ermittelt!"),"Wert nicht ermittelt!",IF(D124="Berechnungsverfahren",'N-Berechnungsverfahren'!R124*'Dokumentation (schlagbezogen)'!C124,IF(D124="Nmin-Methode",'Nmin-Methode'!T124*'Dokumentation (schlagbezogen)'!C124,"")))))))</f>
        <v/>
      </c>
      <c r="F124" s="68"/>
      <c r="G124" s="63" t="str">
        <f>IF('P-Bedarfsermittlung'!G124="Wert nicht ermittelbar!","Wert nicht ermittelt!",IF('P-Bedarfsermittlung'!G124="Schlaggröße angeben!","Wert nicht ermittelt!",'P-Bedarfsermittlung'!G124))</f>
        <v/>
      </c>
      <c r="H124" s="69"/>
      <c r="I124" s="117"/>
      <c r="K124" s="42"/>
      <c r="L124" s="42"/>
      <c r="M124" s="42"/>
      <c r="N124" s="42"/>
      <c r="O124" s="42"/>
    </row>
    <row r="125" spans="1:15" x14ac:dyDescent="0.25">
      <c r="A125" s="108">
        <v>119</v>
      </c>
      <c r="B125" s="58" t="str">
        <f>IF(A125="","laufende Nummer angeben!",IF(INDEX('N-Berechnungsverfahren'!B:B,MATCH('Dokumentation (schlagbezogen)'!A125,'N-Berechnungsverfahren'!A:A,0))="","",INDEX('N-Berechnungsverfahren'!B:B,MATCH('Dokumentation (schlagbezogen)'!A125,'N-Berechnungsverfahren'!A:A,0))))</f>
        <v/>
      </c>
      <c r="C125" s="62" t="str">
        <f>IF(B125="","",IF(B125="kein Schlag ausgewählt!","",INDEX(Flächenverzeichnis!B:B,MATCH('Dokumentation (schlagbezogen)'!B125,Flächenverzeichnis!A:A,0))))</f>
        <v/>
      </c>
      <c r="D125" s="67"/>
      <c r="E125" s="63" t="str">
        <f>IF(B125="","",IF(C125="","Flächenverzeichnis überprüfen!",IF(D125="","Methode auswählen!",IF(AND('Dokumentation (schlagbezogen)'!D125="Berechnungsverfahren",'N-Berechnungsverfahren'!R125="Düngebedarf nicht ermittelt!"),"Wert nicht ermittelt!",IF(AND('Dokumentation (schlagbezogen)'!D125="Nmin-Methode",'Nmin-Methode'!T125="Düngebedarf nicht ermittelt!"),"Wert nicht ermittelt!",IF(D125="Berechnungsverfahren",'N-Berechnungsverfahren'!R125*'Dokumentation (schlagbezogen)'!C125,IF(D125="Nmin-Methode",'Nmin-Methode'!T125*'Dokumentation (schlagbezogen)'!C125,"")))))))</f>
        <v/>
      </c>
      <c r="F125" s="68"/>
      <c r="G125" s="63" t="str">
        <f>IF('P-Bedarfsermittlung'!G125="Wert nicht ermittelbar!","Wert nicht ermittelt!",IF('P-Bedarfsermittlung'!G125="Schlaggröße angeben!","Wert nicht ermittelt!",'P-Bedarfsermittlung'!G125))</f>
        <v/>
      </c>
      <c r="H125" s="69"/>
      <c r="I125" s="117"/>
      <c r="K125" s="42"/>
      <c r="L125" s="42"/>
      <c r="M125" s="42"/>
      <c r="N125" s="42"/>
      <c r="O125" s="42"/>
    </row>
    <row r="126" spans="1:15" x14ac:dyDescent="0.25">
      <c r="A126" s="108">
        <v>120</v>
      </c>
      <c r="B126" s="58" t="str">
        <f>IF(A126="","laufende Nummer angeben!",IF(INDEX('N-Berechnungsverfahren'!B:B,MATCH('Dokumentation (schlagbezogen)'!A126,'N-Berechnungsverfahren'!A:A,0))="","",INDEX('N-Berechnungsverfahren'!B:B,MATCH('Dokumentation (schlagbezogen)'!A126,'N-Berechnungsverfahren'!A:A,0))))</f>
        <v/>
      </c>
      <c r="C126" s="62" t="str">
        <f>IF(B126="","",IF(B126="kein Schlag ausgewählt!","",INDEX(Flächenverzeichnis!B:B,MATCH('Dokumentation (schlagbezogen)'!B126,Flächenverzeichnis!A:A,0))))</f>
        <v/>
      </c>
      <c r="D126" s="67"/>
      <c r="E126" s="63" t="str">
        <f>IF(B126="","",IF(C126="","Flächenverzeichnis überprüfen!",IF(D126="","Methode auswählen!",IF(AND('Dokumentation (schlagbezogen)'!D126="Berechnungsverfahren",'N-Berechnungsverfahren'!R126="Düngebedarf nicht ermittelt!"),"Wert nicht ermittelt!",IF(AND('Dokumentation (schlagbezogen)'!D126="Nmin-Methode",'Nmin-Methode'!T126="Düngebedarf nicht ermittelt!"),"Wert nicht ermittelt!",IF(D126="Berechnungsverfahren",'N-Berechnungsverfahren'!R126*'Dokumentation (schlagbezogen)'!C126,IF(D126="Nmin-Methode",'Nmin-Methode'!T126*'Dokumentation (schlagbezogen)'!C126,"")))))))</f>
        <v/>
      </c>
      <c r="F126" s="68"/>
      <c r="G126" s="63" t="str">
        <f>IF('P-Bedarfsermittlung'!G126="Wert nicht ermittelbar!","Wert nicht ermittelt!",IF('P-Bedarfsermittlung'!G126="Schlaggröße angeben!","Wert nicht ermittelt!",'P-Bedarfsermittlung'!G126))</f>
        <v/>
      </c>
      <c r="H126" s="69"/>
      <c r="I126" s="117"/>
      <c r="K126" s="42"/>
      <c r="L126" s="42"/>
      <c r="M126" s="42"/>
      <c r="N126" s="42"/>
      <c r="O126" s="42"/>
    </row>
    <row r="127" spans="1:15" x14ac:dyDescent="0.25">
      <c r="A127" s="108">
        <v>121</v>
      </c>
      <c r="B127" s="58" t="str">
        <f>IF(A127="","laufende Nummer angeben!",IF(INDEX('N-Berechnungsverfahren'!B:B,MATCH('Dokumentation (schlagbezogen)'!A127,'N-Berechnungsverfahren'!A:A,0))="","",INDEX('N-Berechnungsverfahren'!B:B,MATCH('Dokumentation (schlagbezogen)'!A127,'N-Berechnungsverfahren'!A:A,0))))</f>
        <v/>
      </c>
      <c r="C127" s="62" t="str">
        <f>IF(B127="","",IF(B127="kein Schlag ausgewählt!","",INDEX(Flächenverzeichnis!B:B,MATCH('Dokumentation (schlagbezogen)'!B127,Flächenverzeichnis!A:A,0))))</f>
        <v/>
      </c>
      <c r="D127" s="67"/>
      <c r="E127" s="63" t="str">
        <f>IF(B127="","",IF(C127="","Flächenverzeichnis überprüfen!",IF(D127="","Methode auswählen!",IF(AND('Dokumentation (schlagbezogen)'!D127="Berechnungsverfahren",'N-Berechnungsverfahren'!R127="Düngebedarf nicht ermittelt!"),"Wert nicht ermittelt!",IF(AND('Dokumentation (schlagbezogen)'!D127="Nmin-Methode",'Nmin-Methode'!T127="Düngebedarf nicht ermittelt!"),"Wert nicht ermittelt!",IF(D127="Berechnungsverfahren",'N-Berechnungsverfahren'!R127*'Dokumentation (schlagbezogen)'!C127,IF(D127="Nmin-Methode",'Nmin-Methode'!T127*'Dokumentation (schlagbezogen)'!C127,"")))))))</f>
        <v/>
      </c>
      <c r="F127" s="68"/>
      <c r="G127" s="63" t="str">
        <f>IF('P-Bedarfsermittlung'!G127="Wert nicht ermittelbar!","Wert nicht ermittelt!",IF('P-Bedarfsermittlung'!G127="Schlaggröße angeben!","Wert nicht ermittelt!",'P-Bedarfsermittlung'!G127))</f>
        <v/>
      </c>
      <c r="H127" s="69"/>
      <c r="I127" s="117"/>
      <c r="K127" s="42"/>
      <c r="L127" s="42"/>
      <c r="M127" s="42"/>
      <c r="N127" s="42"/>
      <c r="O127" s="42"/>
    </row>
    <row r="128" spans="1:15" x14ac:dyDescent="0.25">
      <c r="A128" s="108">
        <v>122</v>
      </c>
      <c r="B128" s="58" t="str">
        <f>IF(A128="","laufende Nummer angeben!",IF(INDEX('N-Berechnungsverfahren'!B:B,MATCH('Dokumentation (schlagbezogen)'!A128,'N-Berechnungsverfahren'!A:A,0))="","",INDEX('N-Berechnungsverfahren'!B:B,MATCH('Dokumentation (schlagbezogen)'!A128,'N-Berechnungsverfahren'!A:A,0))))</f>
        <v/>
      </c>
      <c r="C128" s="62" t="str">
        <f>IF(B128="","",IF(B128="kein Schlag ausgewählt!","",INDEX(Flächenverzeichnis!B:B,MATCH('Dokumentation (schlagbezogen)'!B128,Flächenverzeichnis!A:A,0))))</f>
        <v/>
      </c>
      <c r="D128" s="67"/>
      <c r="E128" s="63" t="str">
        <f>IF(B128="","",IF(C128="","Flächenverzeichnis überprüfen!",IF(D128="","Methode auswählen!",IF(AND('Dokumentation (schlagbezogen)'!D128="Berechnungsverfahren",'N-Berechnungsverfahren'!R128="Düngebedarf nicht ermittelt!"),"Wert nicht ermittelt!",IF(AND('Dokumentation (schlagbezogen)'!D128="Nmin-Methode",'Nmin-Methode'!T128="Düngebedarf nicht ermittelt!"),"Wert nicht ermittelt!",IF(D128="Berechnungsverfahren",'N-Berechnungsverfahren'!R128*'Dokumentation (schlagbezogen)'!C128,IF(D128="Nmin-Methode",'Nmin-Methode'!T128*'Dokumentation (schlagbezogen)'!C128,"")))))))</f>
        <v/>
      </c>
      <c r="F128" s="68"/>
      <c r="G128" s="63" t="str">
        <f>IF('P-Bedarfsermittlung'!G128="Wert nicht ermittelbar!","Wert nicht ermittelt!",IF('P-Bedarfsermittlung'!G128="Schlaggröße angeben!","Wert nicht ermittelt!",'P-Bedarfsermittlung'!G128))</f>
        <v/>
      </c>
      <c r="H128" s="69"/>
      <c r="I128" s="117"/>
      <c r="K128" s="42"/>
      <c r="L128" s="42"/>
      <c r="M128" s="42"/>
      <c r="N128" s="42"/>
      <c r="O128" s="42"/>
    </row>
    <row r="129" spans="1:15" x14ac:dyDescent="0.25">
      <c r="A129" s="108">
        <v>123</v>
      </c>
      <c r="B129" s="58" t="str">
        <f>IF(A129="","laufende Nummer angeben!",IF(INDEX('N-Berechnungsverfahren'!B:B,MATCH('Dokumentation (schlagbezogen)'!A129,'N-Berechnungsverfahren'!A:A,0))="","",INDEX('N-Berechnungsverfahren'!B:B,MATCH('Dokumentation (schlagbezogen)'!A129,'N-Berechnungsverfahren'!A:A,0))))</f>
        <v/>
      </c>
      <c r="C129" s="62" t="str">
        <f>IF(B129="","",IF(B129="kein Schlag ausgewählt!","",INDEX(Flächenverzeichnis!B:B,MATCH('Dokumentation (schlagbezogen)'!B129,Flächenverzeichnis!A:A,0))))</f>
        <v/>
      </c>
      <c r="D129" s="67"/>
      <c r="E129" s="63" t="str">
        <f>IF(B129="","",IF(C129="","Flächenverzeichnis überprüfen!",IF(D129="","Methode auswählen!",IF(AND('Dokumentation (schlagbezogen)'!D129="Berechnungsverfahren",'N-Berechnungsverfahren'!R129="Düngebedarf nicht ermittelt!"),"Wert nicht ermittelt!",IF(AND('Dokumentation (schlagbezogen)'!D129="Nmin-Methode",'Nmin-Methode'!T129="Düngebedarf nicht ermittelt!"),"Wert nicht ermittelt!",IF(D129="Berechnungsverfahren",'N-Berechnungsverfahren'!R129*'Dokumentation (schlagbezogen)'!C129,IF(D129="Nmin-Methode",'Nmin-Methode'!T129*'Dokumentation (schlagbezogen)'!C129,"")))))))</f>
        <v/>
      </c>
      <c r="F129" s="68"/>
      <c r="G129" s="63" t="str">
        <f>IF('P-Bedarfsermittlung'!G129="Wert nicht ermittelbar!","Wert nicht ermittelt!",IF('P-Bedarfsermittlung'!G129="Schlaggröße angeben!","Wert nicht ermittelt!",'P-Bedarfsermittlung'!G129))</f>
        <v/>
      </c>
      <c r="H129" s="69"/>
      <c r="I129" s="117"/>
      <c r="K129" s="42"/>
      <c r="L129" s="42"/>
      <c r="M129" s="42"/>
      <c r="N129" s="42"/>
      <c r="O129" s="42"/>
    </row>
    <row r="130" spans="1:15" x14ac:dyDescent="0.25">
      <c r="A130" s="108">
        <v>124</v>
      </c>
      <c r="B130" s="58" t="str">
        <f>IF(A130="","laufende Nummer angeben!",IF(INDEX('N-Berechnungsverfahren'!B:B,MATCH('Dokumentation (schlagbezogen)'!A130,'N-Berechnungsverfahren'!A:A,0))="","",INDEX('N-Berechnungsverfahren'!B:B,MATCH('Dokumentation (schlagbezogen)'!A130,'N-Berechnungsverfahren'!A:A,0))))</f>
        <v/>
      </c>
      <c r="C130" s="62" t="str">
        <f>IF(B130="","",IF(B130="kein Schlag ausgewählt!","",INDEX(Flächenverzeichnis!B:B,MATCH('Dokumentation (schlagbezogen)'!B130,Flächenverzeichnis!A:A,0))))</f>
        <v/>
      </c>
      <c r="D130" s="67"/>
      <c r="E130" s="63" t="str">
        <f>IF(B130="","",IF(C130="","Flächenverzeichnis überprüfen!",IF(D130="","Methode auswählen!",IF(AND('Dokumentation (schlagbezogen)'!D130="Berechnungsverfahren",'N-Berechnungsverfahren'!R130="Düngebedarf nicht ermittelt!"),"Wert nicht ermittelt!",IF(AND('Dokumentation (schlagbezogen)'!D130="Nmin-Methode",'Nmin-Methode'!T130="Düngebedarf nicht ermittelt!"),"Wert nicht ermittelt!",IF(D130="Berechnungsverfahren",'N-Berechnungsverfahren'!R130*'Dokumentation (schlagbezogen)'!C130,IF(D130="Nmin-Methode",'Nmin-Methode'!T130*'Dokumentation (schlagbezogen)'!C130,"")))))))</f>
        <v/>
      </c>
      <c r="F130" s="68"/>
      <c r="G130" s="63" t="str">
        <f>IF('P-Bedarfsermittlung'!G130="Wert nicht ermittelbar!","Wert nicht ermittelt!",IF('P-Bedarfsermittlung'!G130="Schlaggröße angeben!","Wert nicht ermittelt!",'P-Bedarfsermittlung'!G130))</f>
        <v/>
      </c>
      <c r="H130" s="69"/>
      <c r="I130" s="117"/>
      <c r="K130" s="42"/>
      <c r="L130" s="42"/>
      <c r="M130" s="42"/>
      <c r="N130" s="42"/>
      <c r="O130" s="42"/>
    </row>
    <row r="131" spans="1:15" x14ac:dyDescent="0.25">
      <c r="A131" s="108">
        <v>125</v>
      </c>
      <c r="B131" s="58" t="str">
        <f>IF(A131="","laufende Nummer angeben!",IF(INDEX('N-Berechnungsverfahren'!B:B,MATCH('Dokumentation (schlagbezogen)'!A131,'N-Berechnungsverfahren'!A:A,0))="","",INDEX('N-Berechnungsverfahren'!B:B,MATCH('Dokumentation (schlagbezogen)'!A131,'N-Berechnungsverfahren'!A:A,0))))</f>
        <v/>
      </c>
      <c r="C131" s="62" t="str">
        <f>IF(B131="","",IF(B131="kein Schlag ausgewählt!","",INDEX(Flächenverzeichnis!B:B,MATCH('Dokumentation (schlagbezogen)'!B131,Flächenverzeichnis!A:A,0))))</f>
        <v/>
      </c>
      <c r="D131" s="67"/>
      <c r="E131" s="63" t="str">
        <f>IF(B131="","",IF(C131="","Flächenverzeichnis überprüfen!",IF(D131="","Methode auswählen!",IF(AND('Dokumentation (schlagbezogen)'!D131="Berechnungsverfahren",'N-Berechnungsverfahren'!R131="Düngebedarf nicht ermittelt!"),"Wert nicht ermittelt!",IF(AND('Dokumentation (schlagbezogen)'!D131="Nmin-Methode",'Nmin-Methode'!T131="Düngebedarf nicht ermittelt!"),"Wert nicht ermittelt!",IF(D131="Berechnungsverfahren",'N-Berechnungsverfahren'!R131*'Dokumentation (schlagbezogen)'!C131,IF(D131="Nmin-Methode",'Nmin-Methode'!T131*'Dokumentation (schlagbezogen)'!C131,"")))))))</f>
        <v/>
      </c>
      <c r="F131" s="68"/>
      <c r="G131" s="63" t="str">
        <f>IF('P-Bedarfsermittlung'!G131="Wert nicht ermittelbar!","Wert nicht ermittelt!",IF('P-Bedarfsermittlung'!G131="Schlaggröße angeben!","Wert nicht ermittelt!",'P-Bedarfsermittlung'!G131))</f>
        <v/>
      </c>
      <c r="H131" s="69"/>
      <c r="I131" s="117"/>
      <c r="K131" s="42"/>
      <c r="L131" s="42"/>
      <c r="M131" s="42"/>
      <c r="N131" s="42"/>
      <c r="O131" s="42"/>
    </row>
    <row r="132" spans="1:15" x14ac:dyDescent="0.25">
      <c r="A132" s="108">
        <v>126</v>
      </c>
      <c r="B132" s="58" t="str">
        <f>IF(A132="","laufende Nummer angeben!",IF(INDEX('N-Berechnungsverfahren'!B:B,MATCH('Dokumentation (schlagbezogen)'!A132,'N-Berechnungsverfahren'!A:A,0))="","",INDEX('N-Berechnungsverfahren'!B:B,MATCH('Dokumentation (schlagbezogen)'!A132,'N-Berechnungsverfahren'!A:A,0))))</f>
        <v/>
      </c>
      <c r="C132" s="62" t="str">
        <f>IF(B132="","",IF(B132="kein Schlag ausgewählt!","",INDEX(Flächenverzeichnis!B:B,MATCH('Dokumentation (schlagbezogen)'!B132,Flächenverzeichnis!A:A,0))))</f>
        <v/>
      </c>
      <c r="D132" s="67"/>
      <c r="E132" s="63" t="str">
        <f>IF(B132="","",IF(C132="","Flächenverzeichnis überprüfen!",IF(D132="","Methode auswählen!",IF(AND('Dokumentation (schlagbezogen)'!D132="Berechnungsverfahren",'N-Berechnungsverfahren'!R132="Düngebedarf nicht ermittelt!"),"Wert nicht ermittelt!",IF(AND('Dokumentation (schlagbezogen)'!D132="Nmin-Methode",'Nmin-Methode'!T132="Düngebedarf nicht ermittelt!"),"Wert nicht ermittelt!",IF(D132="Berechnungsverfahren",'N-Berechnungsverfahren'!R132*'Dokumentation (schlagbezogen)'!C132,IF(D132="Nmin-Methode",'Nmin-Methode'!T132*'Dokumentation (schlagbezogen)'!C132,"")))))))</f>
        <v/>
      </c>
      <c r="F132" s="68"/>
      <c r="G132" s="63" t="str">
        <f>IF('P-Bedarfsermittlung'!G132="Wert nicht ermittelbar!","Wert nicht ermittelt!",IF('P-Bedarfsermittlung'!G132="Schlaggröße angeben!","Wert nicht ermittelt!",'P-Bedarfsermittlung'!G132))</f>
        <v/>
      </c>
      <c r="H132" s="69"/>
      <c r="I132" s="117"/>
      <c r="K132" s="42"/>
      <c r="L132" s="42"/>
      <c r="M132" s="42"/>
      <c r="N132" s="42"/>
      <c r="O132" s="42"/>
    </row>
    <row r="133" spans="1:15" x14ac:dyDescent="0.25">
      <c r="A133" s="108">
        <v>127</v>
      </c>
      <c r="B133" s="58" t="str">
        <f>IF(A133="","laufende Nummer angeben!",IF(INDEX('N-Berechnungsverfahren'!B:B,MATCH('Dokumentation (schlagbezogen)'!A133,'N-Berechnungsverfahren'!A:A,0))="","",INDEX('N-Berechnungsverfahren'!B:B,MATCH('Dokumentation (schlagbezogen)'!A133,'N-Berechnungsverfahren'!A:A,0))))</f>
        <v/>
      </c>
      <c r="C133" s="62" t="str">
        <f>IF(B133="","",IF(B133="kein Schlag ausgewählt!","",INDEX(Flächenverzeichnis!B:B,MATCH('Dokumentation (schlagbezogen)'!B133,Flächenverzeichnis!A:A,0))))</f>
        <v/>
      </c>
      <c r="D133" s="67"/>
      <c r="E133" s="63" t="str">
        <f>IF(B133="","",IF(C133="","Flächenverzeichnis überprüfen!",IF(D133="","Methode auswählen!",IF(AND('Dokumentation (schlagbezogen)'!D133="Berechnungsverfahren",'N-Berechnungsverfahren'!R133="Düngebedarf nicht ermittelt!"),"Wert nicht ermittelt!",IF(AND('Dokumentation (schlagbezogen)'!D133="Nmin-Methode",'Nmin-Methode'!T133="Düngebedarf nicht ermittelt!"),"Wert nicht ermittelt!",IF(D133="Berechnungsverfahren",'N-Berechnungsverfahren'!R133*'Dokumentation (schlagbezogen)'!C133,IF(D133="Nmin-Methode",'Nmin-Methode'!T133*'Dokumentation (schlagbezogen)'!C133,"")))))))</f>
        <v/>
      </c>
      <c r="F133" s="68"/>
      <c r="G133" s="63" t="str">
        <f>IF('P-Bedarfsermittlung'!G133="Wert nicht ermittelbar!","Wert nicht ermittelt!",IF('P-Bedarfsermittlung'!G133="Schlaggröße angeben!","Wert nicht ermittelt!",'P-Bedarfsermittlung'!G133))</f>
        <v/>
      </c>
      <c r="H133" s="69"/>
      <c r="I133" s="117"/>
      <c r="K133" s="42"/>
      <c r="L133" s="42"/>
      <c r="M133" s="42"/>
      <c r="N133" s="42"/>
      <c r="O133" s="42"/>
    </row>
    <row r="134" spans="1:15" x14ac:dyDescent="0.25">
      <c r="A134" s="108">
        <v>128</v>
      </c>
      <c r="B134" s="58" t="str">
        <f>IF(A134="","laufende Nummer angeben!",IF(INDEX('N-Berechnungsverfahren'!B:B,MATCH('Dokumentation (schlagbezogen)'!A134,'N-Berechnungsverfahren'!A:A,0))="","",INDEX('N-Berechnungsverfahren'!B:B,MATCH('Dokumentation (schlagbezogen)'!A134,'N-Berechnungsverfahren'!A:A,0))))</f>
        <v/>
      </c>
      <c r="C134" s="62" t="str">
        <f>IF(B134="","",IF(B134="kein Schlag ausgewählt!","",INDEX(Flächenverzeichnis!B:B,MATCH('Dokumentation (schlagbezogen)'!B134,Flächenverzeichnis!A:A,0))))</f>
        <v/>
      </c>
      <c r="D134" s="67"/>
      <c r="E134" s="63" t="str">
        <f>IF(B134="","",IF(C134="","Flächenverzeichnis überprüfen!",IF(D134="","Methode auswählen!",IF(AND('Dokumentation (schlagbezogen)'!D134="Berechnungsverfahren",'N-Berechnungsverfahren'!R134="Düngebedarf nicht ermittelt!"),"Wert nicht ermittelt!",IF(AND('Dokumentation (schlagbezogen)'!D134="Nmin-Methode",'Nmin-Methode'!T134="Düngebedarf nicht ermittelt!"),"Wert nicht ermittelt!",IF(D134="Berechnungsverfahren",'N-Berechnungsverfahren'!R134*'Dokumentation (schlagbezogen)'!C134,IF(D134="Nmin-Methode",'Nmin-Methode'!T134*'Dokumentation (schlagbezogen)'!C134,"")))))))</f>
        <v/>
      </c>
      <c r="F134" s="68"/>
      <c r="G134" s="63" t="str">
        <f>IF('P-Bedarfsermittlung'!G134="Wert nicht ermittelbar!","Wert nicht ermittelt!",IF('P-Bedarfsermittlung'!G134="Schlaggröße angeben!","Wert nicht ermittelt!",'P-Bedarfsermittlung'!G134))</f>
        <v/>
      </c>
      <c r="H134" s="69"/>
      <c r="I134" s="117"/>
    </row>
    <row r="135" spans="1:15" x14ac:dyDescent="0.25">
      <c r="A135" s="108">
        <v>129</v>
      </c>
      <c r="B135" s="58" t="str">
        <f>IF(A135="","laufende Nummer angeben!",IF(INDEX('N-Berechnungsverfahren'!B:B,MATCH('Dokumentation (schlagbezogen)'!A135,'N-Berechnungsverfahren'!A:A,0))="","",INDEX('N-Berechnungsverfahren'!B:B,MATCH('Dokumentation (schlagbezogen)'!A135,'N-Berechnungsverfahren'!A:A,0))))</f>
        <v/>
      </c>
      <c r="C135" s="62" t="str">
        <f>IF(B135="","",IF(B135="kein Schlag ausgewählt!","",INDEX(Flächenverzeichnis!B:B,MATCH('Dokumentation (schlagbezogen)'!B135,Flächenverzeichnis!A:A,0))))</f>
        <v/>
      </c>
      <c r="D135" s="67"/>
      <c r="E135" s="63" t="str">
        <f>IF(B135="","",IF(C135="","Flächenverzeichnis überprüfen!",IF(D135="","Methode auswählen!",IF(AND('Dokumentation (schlagbezogen)'!D135="Berechnungsverfahren",'N-Berechnungsverfahren'!R135="Düngebedarf nicht ermittelt!"),"Wert nicht ermittelt!",IF(AND('Dokumentation (schlagbezogen)'!D135="Nmin-Methode",'Nmin-Methode'!T135="Düngebedarf nicht ermittelt!"),"Wert nicht ermittelt!",IF(D135="Berechnungsverfahren",'N-Berechnungsverfahren'!R135*'Dokumentation (schlagbezogen)'!C135,IF(D135="Nmin-Methode",'Nmin-Methode'!T135*'Dokumentation (schlagbezogen)'!C135,"")))))))</f>
        <v/>
      </c>
      <c r="F135" s="68"/>
      <c r="G135" s="63" t="str">
        <f>IF('P-Bedarfsermittlung'!G135="Wert nicht ermittelbar!","Wert nicht ermittelt!",IF('P-Bedarfsermittlung'!G135="Schlaggröße angeben!","Wert nicht ermittelt!",'P-Bedarfsermittlung'!G135))</f>
        <v/>
      </c>
      <c r="H135" s="69"/>
      <c r="I135" s="117"/>
    </row>
    <row r="136" spans="1:15" x14ac:dyDescent="0.25">
      <c r="A136" s="108">
        <v>130</v>
      </c>
      <c r="B136" s="58" t="str">
        <f>IF(A136="","laufende Nummer angeben!",IF(INDEX('N-Berechnungsverfahren'!B:B,MATCH('Dokumentation (schlagbezogen)'!A136,'N-Berechnungsverfahren'!A:A,0))="","",INDEX('N-Berechnungsverfahren'!B:B,MATCH('Dokumentation (schlagbezogen)'!A136,'N-Berechnungsverfahren'!A:A,0))))</f>
        <v/>
      </c>
      <c r="C136" s="62" t="str">
        <f>IF(B136="","",IF(B136="kein Schlag ausgewählt!","",INDEX(Flächenverzeichnis!B:B,MATCH('Dokumentation (schlagbezogen)'!B136,Flächenverzeichnis!A:A,0))))</f>
        <v/>
      </c>
      <c r="D136" s="67"/>
      <c r="E136" s="63" t="str">
        <f>IF(B136="","",IF(C136="","Flächenverzeichnis überprüfen!",IF(D136="","Methode auswählen!",IF(AND('Dokumentation (schlagbezogen)'!D136="Berechnungsverfahren",'N-Berechnungsverfahren'!R136="Düngebedarf nicht ermittelt!"),"Wert nicht ermittelt!",IF(AND('Dokumentation (schlagbezogen)'!D136="Nmin-Methode",'Nmin-Methode'!T136="Düngebedarf nicht ermittelt!"),"Wert nicht ermittelt!",IF(D136="Berechnungsverfahren",'N-Berechnungsverfahren'!R136*'Dokumentation (schlagbezogen)'!C136,IF(D136="Nmin-Methode",'Nmin-Methode'!T136*'Dokumentation (schlagbezogen)'!C136,"")))))))</f>
        <v/>
      </c>
      <c r="F136" s="68"/>
      <c r="G136" s="63" t="str">
        <f>IF('P-Bedarfsermittlung'!G136="Wert nicht ermittelbar!","Wert nicht ermittelt!",IF('P-Bedarfsermittlung'!G136="Schlaggröße angeben!","Wert nicht ermittelt!",'P-Bedarfsermittlung'!G136))</f>
        <v/>
      </c>
      <c r="H136" s="69"/>
      <c r="I136" s="117"/>
    </row>
    <row r="137" spans="1:15" x14ac:dyDescent="0.25">
      <c r="A137" s="108">
        <v>131</v>
      </c>
      <c r="B137" s="58" t="str">
        <f>IF(A137="","laufende Nummer angeben!",IF(INDEX('N-Berechnungsverfahren'!B:B,MATCH('Dokumentation (schlagbezogen)'!A137,'N-Berechnungsverfahren'!A:A,0))="","",INDEX('N-Berechnungsverfahren'!B:B,MATCH('Dokumentation (schlagbezogen)'!A137,'N-Berechnungsverfahren'!A:A,0))))</f>
        <v/>
      </c>
      <c r="C137" s="62" t="str">
        <f>IF(B137="","",IF(B137="kein Schlag ausgewählt!","",INDEX(Flächenverzeichnis!B:B,MATCH('Dokumentation (schlagbezogen)'!B137,Flächenverzeichnis!A:A,0))))</f>
        <v/>
      </c>
      <c r="D137" s="67"/>
      <c r="E137" s="63" t="str">
        <f>IF(B137="","",IF(C137="","Flächenverzeichnis überprüfen!",IF(D137="","Methode auswählen!",IF(AND('Dokumentation (schlagbezogen)'!D137="Berechnungsverfahren",'N-Berechnungsverfahren'!R137="Düngebedarf nicht ermittelt!"),"Wert nicht ermittelt!",IF(AND('Dokumentation (schlagbezogen)'!D137="Nmin-Methode",'Nmin-Methode'!T137="Düngebedarf nicht ermittelt!"),"Wert nicht ermittelt!",IF(D137="Berechnungsverfahren",'N-Berechnungsverfahren'!R137*'Dokumentation (schlagbezogen)'!C137,IF(D137="Nmin-Methode",'Nmin-Methode'!T137*'Dokumentation (schlagbezogen)'!C137,"")))))))</f>
        <v/>
      </c>
      <c r="F137" s="68"/>
      <c r="G137" s="63" t="str">
        <f>IF('P-Bedarfsermittlung'!G137="Wert nicht ermittelbar!","Wert nicht ermittelt!",IF('P-Bedarfsermittlung'!G137="Schlaggröße angeben!","Wert nicht ermittelt!",'P-Bedarfsermittlung'!G137))</f>
        <v/>
      </c>
      <c r="H137" s="69"/>
      <c r="I137" s="117"/>
    </row>
    <row r="138" spans="1:15" x14ac:dyDescent="0.25">
      <c r="A138" s="108">
        <v>132</v>
      </c>
      <c r="B138" s="58" t="str">
        <f>IF(A138="","laufende Nummer angeben!",IF(INDEX('N-Berechnungsverfahren'!B:B,MATCH('Dokumentation (schlagbezogen)'!A138,'N-Berechnungsverfahren'!A:A,0))="","",INDEX('N-Berechnungsverfahren'!B:B,MATCH('Dokumentation (schlagbezogen)'!A138,'N-Berechnungsverfahren'!A:A,0))))</f>
        <v/>
      </c>
      <c r="C138" s="62" t="str">
        <f>IF(B138="","",IF(B138="kein Schlag ausgewählt!","",INDEX(Flächenverzeichnis!B:B,MATCH('Dokumentation (schlagbezogen)'!B138,Flächenverzeichnis!A:A,0))))</f>
        <v/>
      </c>
      <c r="D138" s="67"/>
      <c r="E138" s="63" t="str">
        <f>IF(B138="","",IF(C138="","Flächenverzeichnis überprüfen!",IF(D138="","Methode auswählen!",IF(AND('Dokumentation (schlagbezogen)'!D138="Berechnungsverfahren",'N-Berechnungsverfahren'!R138="Düngebedarf nicht ermittelt!"),"Wert nicht ermittelt!",IF(AND('Dokumentation (schlagbezogen)'!D138="Nmin-Methode",'Nmin-Methode'!T138="Düngebedarf nicht ermittelt!"),"Wert nicht ermittelt!",IF(D138="Berechnungsverfahren",'N-Berechnungsverfahren'!R138*'Dokumentation (schlagbezogen)'!C138,IF(D138="Nmin-Methode",'Nmin-Methode'!T138*'Dokumentation (schlagbezogen)'!C138,"")))))))</f>
        <v/>
      </c>
      <c r="F138" s="68"/>
      <c r="G138" s="63" t="str">
        <f>IF('P-Bedarfsermittlung'!G138="Wert nicht ermittelbar!","Wert nicht ermittelt!",IF('P-Bedarfsermittlung'!G138="Schlaggröße angeben!","Wert nicht ermittelt!",'P-Bedarfsermittlung'!G138))</f>
        <v/>
      </c>
      <c r="H138" s="69"/>
      <c r="I138" s="117"/>
    </row>
    <row r="139" spans="1:15" x14ac:dyDescent="0.25">
      <c r="A139" s="108">
        <v>133</v>
      </c>
      <c r="B139" s="58" t="str">
        <f>IF(A139="","laufende Nummer angeben!",IF(INDEX('N-Berechnungsverfahren'!B:B,MATCH('Dokumentation (schlagbezogen)'!A139,'N-Berechnungsverfahren'!A:A,0))="","",INDEX('N-Berechnungsverfahren'!B:B,MATCH('Dokumentation (schlagbezogen)'!A139,'N-Berechnungsverfahren'!A:A,0))))</f>
        <v/>
      </c>
      <c r="C139" s="62" t="str">
        <f>IF(B139="","",IF(B139="kein Schlag ausgewählt!","",INDEX(Flächenverzeichnis!B:B,MATCH('Dokumentation (schlagbezogen)'!B139,Flächenverzeichnis!A:A,0))))</f>
        <v/>
      </c>
      <c r="D139" s="67"/>
      <c r="E139" s="63" t="str">
        <f>IF(B139="","",IF(C139="","Flächenverzeichnis überprüfen!",IF(D139="","Methode auswählen!",IF(AND('Dokumentation (schlagbezogen)'!D139="Berechnungsverfahren",'N-Berechnungsverfahren'!R139="Düngebedarf nicht ermittelt!"),"Wert nicht ermittelt!",IF(AND('Dokumentation (schlagbezogen)'!D139="Nmin-Methode",'Nmin-Methode'!T139="Düngebedarf nicht ermittelt!"),"Wert nicht ermittelt!",IF(D139="Berechnungsverfahren",'N-Berechnungsverfahren'!R139*'Dokumentation (schlagbezogen)'!C139,IF(D139="Nmin-Methode",'Nmin-Methode'!T139*'Dokumentation (schlagbezogen)'!C139,"")))))))</f>
        <v/>
      </c>
      <c r="F139" s="68"/>
      <c r="G139" s="63" t="str">
        <f>IF('P-Bedarfsermittlung'!G139="Wert nicht ermittelbar!","Wert nicht ermittelt!",IF('P-Bedarfsermittlung'!G139="Schlaggröße angeben!","Wert nicht ermittelt!",'P-Bedarfsermittlung'!G139))</f>
        <v/>
      </c>
      <c r="H139" s="69"/>
      <c r="I139" s="117"/>
    </row>
    <row r="140" spans="1:15" x14ac:dyDescent="0.25">
      <c r="A140" s="108">
        <v>134</v>
      </c>
      <c r="B140" s="58" t="str">
        <f>IF(A140="","laufende Nummer angeben!",IF(INDEX('N-Berechnungsverfahren'!B:B,MATCH('Dokumentation (schlagbezogen)'!A140,'N-Berechnungsverfahren'!A:A,0))="","",INDEX('N-Berechnungsverfahren'!B:B,MATCH('Dokumentation (schlagbezogen)'!A140,'N-Berechnungsverfahren'!A:A,0))))</f>
        <v/>
      </c>
      <c r="C140" s="62" t="str">
        <f>IF(B140="","",IF(B140="kein Schlag ausgewählt!","",INDEX(Flächenverzeichnis!B:B,MATCH('Dokumentation (schlagbezogen)'!B140,Flächenverzeichnis!A:A,0))))</f>
        <v/>
      </c>
      <c r="D140" s="67"/>
      <c r="E140" s="63" t="str">
        <f>IF(B140="","",IF(C140="","Flächenverzeichnis überprüfen!",IF(D140="","Methode auswählen!",IF(AND('Dokumentation (schlagbezogen)'!D140="Berechnungsverfahren",'N-Berechnungsverfahren'!R140="Düngebedarf nicht ermittelt!"),"Wert nicht ermittelt!",IF(AND('Dokumentation (schlagbezogen)'!D140="Nmin-Methode",'Nmin-Methode'!T140="Düngebedarf nicht ermittelt!"),"Wert nicht ermittelt!",IF(D140="Berechnungsverfahren",'N-Berechnungsverfahren'!R140*'Dokumentation (schlagbezogen)'!C140,IF(D140="Nmin-Methode",'Nmin-Methode'!T140*'Dokumentation (schlagbezogen)'!C140,"")))))))</f>
        <v/>
      </c>
      <c r="F140" s="68"/>
      <c r="G140" s="63" t="str">
        <f>IF('P-Bedarfsermittlung'!G140="Wert nicht ermittelbar!","Wert nicht ermittelt!",IF('P-Bedarfsermittlung'!G140="Schlaggröße angeben!","Wert nicht ermittelt!",'P-Bedarfsermittlung'!G140))</f>
        <v/>
      </c>
      <c r="H140" s="69"/>
      <c r="I140" s="117"/>
    </row>
    <row r="141" spans="1:15" x14ac:dyDescent="0.25">
      <c r="A141" s="108">
        <v>135</v>
      </c>
      <c r="B141" s="58" t="str">
        <f>IF(A141="","laufende Nummer angeben!",IF(INDEX('N-Berechnungsverfahren'!B:B,MATCH('Dokumentation (schlagbezogen)'!A141,'N-Berechnungsverfahren'!A:A,0))="","",INDEX('N-Berechnungsverfahren'!B:B,MATCH('Dokumentation (schlagbezogen)'!A141,'N-Berechnungsverfahren'!A:A,0))))</f>
        <v/>
      </c>
      <c r="C141" s="62" t="str">
        <f>IF(B141="","",IF(B141="kein Schlag ausgewählt!","",INDEX(Flächenverzeichnis!B:B,MATCH('Dokumentation (schlagbezogen)'!B141,Flächenverzeichnis!A:A,0))))</f>
        <v/>
      </c>
      <c r="D141" s="67"/>
      <c r="E141" s="63" t="str">
        <f>IF(B141="","",IF(C141="","Flächenverzeichnis überprüfen!",IF(D141="","Methode auswählen!",IF(AND('Dokumentation (schlagbezogen)'!D141="Berechnungsverfahren",'N-Berechnungsverfahren'!R141="Düngebedarf nicht ermittelt!"),"Wert nicht ermittelt!",IF(AND('Dokumentation (schlagbezogen)'!D141="Nmin-Methode",'Nmin-Methode'!T141="Düngebedarf nicht ermittelt!"),"Wert nicht ermittelt!",IF(D141="Berechnungsverfahren",'N-Berechnungsverfahren'!R141*'Dokumentation (schlagbezogen)'!C141,IF(D141="Nmin-Methode",'Nmin-Methode'!T141*'Dokumentation (schlagbezogen)'!C141,"")))))))</f>
        <v/>
      </c>
      <c r="F141" s="68"/>
      <c r="G141" s="63" t="str">
        <f>IF('P-Bedarfsermittlung'!G141="Wert nicht ermittelbar!","Wert nicht ermittelt!",IF('P-Bedarfsermittlung'!G141="Schlaggröße angeben!","Wert nicht ermittelt!",'P-Bedarfsermittlung'!G141))</f>
        <v/>
      </c>
      <c r="H141" s="69"/>
      <c r="I141" s="117"/>
    </row>
    <row r="142" spans="1:15" x14ac:dyDescent="0.25">
      <c r="A142" s="108">
        <v>136</v>
      </c>
      <c r="B142" s="58" t="str">
        <f>IF(A142="","laufende Nummer angeben!",IF(INDEX('N-Berechnungsverfahren'!B:B,MATCH('Dokumentation (schlagbezogen)'!A142,'N-Berechnungsverfahren'!A:A,0))="","",INDEX('N-Berechnungsverfahren'!B:B,MATCH('Dokumentation (schlagbezogen)'!A142,'N-Berechnungsverfahren'!A:A,0))))</f>
        <v/>
      </c>
      <c r="C142" s="62" t="str">
        <f>IF(B142="","",IF(B142="kein Schlag ausgewählt!","",INDEX(Flächenverzeichnis!B:B,MATCH('Dokumentation (schlagbezogen)'!B142,Flächenverzeichnis!A:A,0))))</f>
        <v/>
      </c>
      <c r="D142" s="67"/>
      <c r="E142" s="63" t="str">
        <f>IF(B142="","",IF(C142="","Flächenverzeichnis überprüfen!",IF(D142="","Methode auswählen!",IF(AND('Dokumentation (schlagbezogen)'!D142="Berechnungsverfahren",'N-Berechnungsverfahren'!R142="Düngebedarf nicht ermittelt!"),"Wert nicht ermittelt!",IF(AND('Dokumentation (schlagbezogen)'!D142="Nmin-Methode",'Nmin-Methode'!T142="Düngebedarf nicht ermittelt!"),"Wert nicht ermittelt!",IF(D142="Berechnungsverfahren",'N-Berechnungsverfahren'!R142*'Dokumentation (schlagbezogen)'!C142,IF(D142="Nmin-Methode",'Nmin-Methode'!T142*'Dokumentation (schlagbezogen)'!C142,"")))))))</f>
        <v/>
      </c>
      <c r="F142" s="68"/>
      <c r="G142" s="63" t="str">
        <f>IF('P-Bedarfsermittlung'!G142="Wert nicht ermittelbar!","Wert nicht ermittelt!",IF('P-Bedarfsermittlung'!G142="Schlaggröße angeben!","Wert nicht ermittelt!",'P-Bedarfsermittlung'!G142))</f>
        <v/>
      </c>
      <c r="H142" s="69"/>
      <c r="I142" s="117"/>
    </row>
    <row r="143" spans="1:15" x14ac:dyDescent="0.25">
      <c r="A143" s="108">
        <v>137</v>
      </c>
      <c r="B143" s="58" t="str">
        <f>IF(A143="","laufende Nummer angeben!",IF(INDEX('N-Berechnungsverfahren'!B:B,MATCH('Dokumentation (schlagbezogen)'!A143,'N-Berechnungsverfahren'!A:A,0))="","",INDEX('N-Berechnungsverfahren'!B:B,MATCH('Dokumentation (schlagbezogen)'!A143,'N-Berechnungsverfahren'!A:A,0))))</f>
        <v/>
      </c>
      <c r="C143" s="62" t="str">
        <f>IF(B143="","",IF(B143="kein Schlag ausgewählt!","",INDEX(Flächenverzeichnis!B:B,MATCH('Dokumentation (schlagbezogen)'!B143,Flächenverzeichnis!A:A,0))))</f>
        <v/>
      </c>
      <c r="D143" s="67"/>
      <c r="E143" s="63" t="str">
        <f>IF(B143="","",IF(C143="","Flächenverzeichnis überprüfen!",IF(D143="","Methode auswählen!",IF(AND('Dokumentation (schlagbezogen)'!D143="Berechnungsverfahren",'N-Berechnungsverfahren'!R143="Düngebedarf nicht ermittelt!"),"Wert nicht ermittelt!",IF(AND('Dokumentation (schlagbezogen)'!D143="Nmin-Methode",'Nmin-Methode'!T143="Düngebedarf nicht ermittelt!"),"Wert nicht ermittelt!",IF(D143="Berechnungsverfahren",'N-Berechnungsverfahren'!R143*'Dokumentation (schlagbezogen)'!C143,IF(D143="Nmin-Methode",'Nmin-Methode'!T143*'Dokumentation (schlagbezogen)'!C143,"")))))))</f>
        <v/>
      </c>
      <c r="F143" s="68"/>
      <c r="G143" s="63" t="str">
        <f>IF('P-Bedarfsermittlung'!G143="Wert nicht ermittelbar!","Wert nicht ermittelt!",IF('P-Bedarfsermittlung'!G143="Schlaggröße angeben!","Wert nicht ermittelt!",'P-Bedarfsermittlung'!G143))</f>
        <v/>
      </c>
      <c r="H143" s="69"/>
      <c r="I143" s="117"/>
    </row>
    <row r="144" spans="1:15" x14ac:dyDescent="0.25">
      <c r="A144" s="108">
        <v>138</v>
      </c>
      <c r="B144" s="58" t="str">
        <f>IF(A144="","laufende Nummer angeben!",IF(INDEX('N-Berechnungsverfahren'!B:B,MATCH('Dokumentation (schlagbezogen)'!A144,'N-Berechnungsverfahren'!A:A,0))="","",INDEX('N-Berechnungsverfahren'!B:B,MATCH('Dokumentation (schlagbezogen)'!A144,'N-Berechnungsverfahren'!A:A,0))))</f>
        <v/>
      </c>
      <c r="C144" s="62" t="str">
        <f>IF(B144="","",IF(B144="kein Schlag ausgewählt!","",INDEX(Flächenverzeichnis!B:B,MATCH('Dokumentation (schlagbezogen)'!B144,Flächenverzeichnis!A:A,0))))</f>
        <v/>
      </c>
      <c r="D144" s="67"/>
      <c r="E144" s="63" t="str">
        <f>IF(B144="","",IF(C144="","Flächenverzeichnis überprüfen!",IF(D144="","Methode auswählen!",IF(AND('Dokumentation (schlagbezogen)'!D144="Berechnungsverfahren",'N-Berechnungsverfahren'!R144="Düngebedarf nicht ermittelt!"),"Wert nicht ermittelt!",IF(AND('Dokumentation (schlagbezogen)'!D144="Nmin-Methode",'Nmin-Methode'!T144="Düngebedarf nicht ermittelt!"),"Wert nicht ermittelt!",IF(D144="Berechnungsverfahren",'N-Berechnungsverfahren'!R144*'Dokumentation (schlagbezogen)'!C144,IF(D144="Nmin-Methode",'Nmin-Methode'!T144*'Dokumentation (schlagbezogen)'!C144,"")))))))</f>
        <v/>
      </c>
      <c r="F144" s="68"/>
      <c r="G144" s="63" t="str">
        <f>IF('P-Bedarfsermittlung'!G144="Wert nicht ermittelbar!","Wert nicht ermittelt!",IF('P-Bedarfsermittlung'!G144="Schlaggröße angeben!","Wert nicht ermittelt!",'P-Bedarfsermittlung'!G144))</f>
        <v/>
      </c>
      <c r="H144" s="69"/>
      <c r="I144" s="117"/>
    </row>
    <row r="145" spans="1:9" x14ac:dyDescent="0.25">
      <c r="A145" s="108">
        <v>139</v>
      </c>
      <c r="B145" s="58" t="str">
        <f>IF(A145="","laufende Nummer angeben!",IF(INDEX('N-Berechnungsverfahren'!B:B,MATCH('Dokumentation (schlagbezogen)'!A145,'N-Berechnungsverfahren'!A:A,0))="","",INDEX('N-Berechnungsverfahren'!B:B,MATCH('Dokumentation (schlagbezogen)'!A145,'N-Berechnungsverfahren'!A:A,0))))</f>
        <v/>
      </c>
      <c r="C145" s="62" t="str">
        <f>IF(B145="","",IF(B145="kein Schlag ausgewählt!","",INDEX(Flächenverzeichnis!B:B,MATCH('Dokumentation (schlagbezogen)'!B145,Flächenverzeichnis!A:A,0))))</f>
        <v/>
      </c>
      <c r="D145" s="67"/>
      <c r="E145" s="63" t="str">
        <f>IF(B145="","",IF(C145="","Flächenverzeichnis überprüfen!",IF(D145="","Methode auswählen!",IF(AND('Dokumentation (schlagbezogen)'!D145="Berechnungsverfahren",'N-Berechnungsverfahren'!R145="Düngebedarf nicht ermittelt!"),"Wert nicht ermittelt!",IF(AND('Dokumentation (schlagbezogen)'!D145="Nmin-Methode",'Nmin-Methode'!T145="Düngebedarf nicht ermittelt!"),"Wert nicht ermittelt!",IF(D145="Berechnungsverfahren",'N-Berechnungsverfahren'!R145*'Dokumentation (schlagbezogen)'!C145,IF(D145="Nmin-Methode",'Nmin-Methode'!T145*'Dokumentation (schlagbezogen)'!C145,"")))))))</f>
        <v/>
      </c>
      <c r="F145" s="68"/>
      <c r="G145" s="63" t="str">
        <f>IF('P-Bedarfsermittlung'!G145="Wert nicht ermittelbar!","Wert nicht ermittelt!",IF('P-Bedarfsermittlung'!G145="Schlaggröße angeben!","Wert nicht ermittelt!",'P-Bedarfsermittlung'!G145))</f>
        <v/>
      </c>
      <c r="H145" s="69"/>
      <c r="I145" s="117"/>
    </row>
    <row r="146" spans="1:9" x14ac:dyDescent="0.25">
      <c r="A146" s="108">
        <v>140</v>
      </c>
      <c r="B146" s="58" t="str">
        <f>IF(A146="","laufende Nummer angeben!",IF(INDEX('N-Berechnungsverfahren'!B:B,MATCH('Dokumentation (schlagbezogen)'!A146,'N-Berechnungsverfahren'!A:A,0))="","",INDEX('N-Berechnungsverfahren'!B:B,MATCH('Dokumentation (schlagbezogen)'!A146,'N-Berechnungsverfahren'!A:A,0))))</f>
        <v/>
      </c>
      <c r="C146" s="62" t="str">
        <f>IF(B146="","",IF(B146="kein Schlag ausgewählt!","",INDEX(Flächenverzeichnis!B:B,MATCH('Dokumentation (schlagbezogen)'!B146,Flächenverzeichnis!A:A,0))))</f>
        <v/>
      </c>
      <c r="D146" s="67"/>
      <c r="E146" s="63" t="str">
        <f>IF(B146="","",IF(C146="","Flächenverzeichnis überprüfen!",IF(D146="","Methode auswählen!",IF(AND('Dokumentation (schlagbezogen)'!D146="Berechnungsverfahren",'N-Berechnungsverfahren'!R146="Düngebedarf nicht ermittelt!"),"Wert nicht ermittelt!",IF(AND('Dokumentation (schlagbezogen)'!D146="Nmin-Methode",'Nmin-Methode'!T146="Düngebedarf nicht ermittelt!"),"Wert nicht ermittelt!",IF(D146="Berechnungsverfahren",'N-Berechnungsverfahren'!R146*'Dokumentation (schlagbezogen)'!C146,IF(D146="Nmin-Methode",'Nmin-Methode'!T146*'Dokumentation (schlagbezogen)'!C146,"")))))))</f>
        <v/>
      </c>
      <c r="F146" s="68"/>
      <c r="G146" s="63" t="str">
        <f>IF('P-Bedarfsermittlung'!G146="Wert nicht ermittelbar!","Wert nicht ermittelt!",IF('P-Bedarfsermittlung'!G146="Schlaggröße angeben!","Wert nicht ermittelt!",'P-Bedarfsermittlung'!G146))</f>
        <v/>
      </c>
      <c r="H146" s="69"/>
      <c r="I146" s="117"/>
    </row>
    <row r="147" spans="1:9" x14ac:dyDescent="0.25">
      <c r="A147" s="108">
        <v>141</v>
      </c>
      <c r="B147" s="58" t="str">
        <f>IF(A147="","laufende Nummer angeben!",IF(INDEX('N-Berechnungsverfahren'!B:B,MATCH('Dokumentation (schlagbezogen)'!A147,'N-Berechnungsverfahren'!A:A,0))="","",INDEX('N-Berechnungsverfahren'!B:B,MATCH('Dokumentation (schlagbezogen)'!A147,'N-Berechnungsverfahren'!A:A,0))))</f>
        <v/>
      </c>
      <c r="C147" s="62" t="str">
        <f>IF(B147="","",IF(B147="kein Schlag ausgewählt!","",INDEX(Flächenverzeichnis!B:B,MATCH('Dokumentation (schlagbezogen)'!B147,Flächenverzeichnis!A:A,0))))</f>
        <v/>
      </c>
      <c r="D147" s="67"/>
      <c r="E147" s="63" t="str">
        <f>IF(B147="","",IF(C147="","Flächenverzeichnis überprüfen!",IF(D147="","Methode auswählen!",IF(AND('Dokumentation (schlagbezogen)'!D147="Berechnungsverfahren",'N-Berechnungsverfahren'!R147="Düngebedarf nicht ermittelt!"),"Wert nicht ermittelt!",IF(AND('Dokumentation (schlagbezogen)'!D147="Nmin-Methode",'Nmin-Methode'!T147="Düngebedarf nicht ermittelt!"),"Wert nicht ermittelt!",IF(D147="Berechnungsverfahren",'N-Berechnungsverfahren'!R147*'Dokumentation (schlagbezogen)'!C147,IF(D147="Nmin-Methode",'Nmin-Methode'!T147*'Dokumentation (schlagbezogen)'!C147,"")))))))</f>
        <v/>
      </c>
      <c r="F147" s="68"/>
      <c r="G147" s="63" t="str">
        <f>IF('P-Bedarfsermittlung'!G147="Wert nicht ermittelbar!","Wert nicht ermittelt!",IF('P-Bedarfsermittlung'!G147="Schlaggröße angeben!","Wert nicht ermittelt!",'P-Bedarfsermittlung'!G147))</f>
        <v/>
      </c>
      <c r="H147" s="69"/>
      <c r="I147" s="117"/>
    </row>
    <row r="148" spans="1:9" x14ac:dyDescent="0.25">
      <c r="A148" s="108">
        <v>142</v>
      </c>
      <c r="B148" s="58" t="str">
        <f>IF(A148="","laufende Nummer angeben!",IF(INDEX('N-Berechnungsverfahren'!B:B,MATCH('Dokumentation (schlagbezogen)'!A148,'N-Berechnungsverfahren'!A:A,0))="","",INDEX('N-Berechnungsverfahren'!B:B,MATCH('Dokumentation (schlagbezogen)'!A148,'N-Berechnungsverfahren'!A:A,0))))</f>
        <v/>
      </c>
      <c r="C148" s="62" t="str">
        <f>IF(B148="","",IF(B148="kein Schlag ausgewählt!","",INDEX(Flächenverzeichnis!B:B,MATCH('Dokumentation (schlagbezogen)'!B148,Flächenverzeichnis!A:A,0))))</f>
        <v/>
      </c>
      <c r="D148" s="67"/>
      <c r="E148" s="63" t="str">
        <f>IF(B148="","",IF(C148="","Flächenverzeichnis überprüfen!",IF(D148="","Methode auswählen!",IF(AND('Dokumentation (schlagbezogen)'!D148="Berechnungsverfahren",'N-Berechnungsverfahren'!R148="Düngebedarf nicht ermittelt!"),"Wert nicht ermittelt!",IF(AND('Dokumentation (schlagbezogen)'!D148="Nmin-Methode",'Nmin-Methode'!T148="Düngebedarf nicht ermittelt!"),"Wert nicht ermittelt!",IF(D148="Berechnungsverfahren",'N-Berechnungsverfahren'!R148*'Dokumentation (schlagbezogen)'!C148,IF(D148="Nmin-Methode",'Nmin-Methode'!T148*'Dokumentation (schlagbezogen)'!C148,"")))))))</f>
        <v/>
      </c>
      <c r="F148" s="68"/>
      <c r="G148" s="63" t="str">
        <f>IF('P-Bedarfsermittlung'!G148="Wert nicht ermittelbar!","Wert nicht ermittelt!",IF('P-Bedarfsermittlung'!G148="Schlaggröße angeben!","Wert nicht ermittelt!",'P-Bedarfsermittlung'!G148))</f>
        <v/>
      </c>
      <c r="H148" s="69"/>
      <c r="I148" s="117"/>
    </row>
    <row r="149" spans="1:9" x14ac:dyDescent="0.25">
      <c r="A149" s="108">
        <v>143</v>
      </c>
      <c r="B149" s="58" t="str">
        <f>IF(A149="","laufende Nummer angeben!",IF(INDEX('N-Berechnungsverfahren'!B:B,MATCH('Dokumentation (schlagbezogen)'!A149,'N-Berechnungsverfahren'!A:A,0))="","",INDEX('N-Berechnungsverfahren'!B:B,MATCH('Dokumentation (schlagbezogen)'!A149,'N-Berechnungsverfahren'!A:A,0))))</f>
        <v/>
      </c>
      <c r="C149" s="62" t="str">
        <f>IF(B149="","",IF(B149="kein Schlag ausgewählt!","",INDEX(Flächenverzeichnis!B:B,MATCH('Dokumentation (schlagbezogen)'!B149,Flächenverzeichnis!A:A,0))))</f>
        <v/>
      </c>
      <c r="D149" s="67"/>
      <c r="E149" s="63" t="str">
        <f>IF(B149="","",IF(C149="","Flächenverzeichnis überprüfen!",IF(D149="","Methode auswählen!",IF(AND('Dokumentation (schlagbezogen)'!D149="Berechnungsverfahren",'N-Berechnungsverfahren'!R149="Düngebedarf nicht ermittelt!"),"Wert nicht ermittelt!",IF(AND('Dokumentation (schlagbezogen)'!D149="Nmin-Methode",'Nmin-Methode'!T149="Düngebedarf nicht ermittelt!"),"Wert nicht ermittelt!",IF(D149="Berechnungsverfahren",'N-Berechnungsverfahren'!R149*'Dokumentation (schlagbezogen)'!C149,IF(D149="Nmin-Methode",'Nmin-Methode'!T149*'Dokumentation (schlagbezogen)'!C149,"")))))))</f>
        <v/>
      </c>
      <c r="F149" s="68"/>
      <c r="G149" s="63" t="str">
        <f>IF('P-Bedarfsermittlung'!G149="Wert nicht ermittelbar!","Wert nicht ermittelt!",IF('P-Bedarfsermittlung'!G149="Schlaggröße angeben!","Wert nicht ermittelt!",'P-Bedarfsermittlung'!G149))</f>
        <v/>
      </c>
      <c r="H149" s="69"/>
      <c r="I149" s="117"/>
    </row>
    <row r="150" spans="1:9" x14ac:dyDescent="0.25">
      <c r="A150" s="108">
        <v>144</v>
      </c>
      <c r="B150" s="58" t="str">
        <f>IF(A150="","laufende Nummer angeben!",IF(INDEX('N-Berechnungsverfahren'!B:B,MATCH('Dokumentation (schlagbezogen)'!A150,'N-Berechnungsverfahren'!A:A,0))="","",INDEX('N-Berechnungsverfahren'!B:B,MATCH('Dokumentation (schlagbezogen)'!A150,'N-Berechnungsverfahren'!A:A,0))))</f>
        <v/>
      </c>
      <c r="C150" s="62" t="str">
        <f>IF(B150="","",IF(B150="kein Schlag ausgewählt!","",INDEX(Flächenverzeichnis!B:B,MATCH('Dokumentation (schlagbezogen)'!B150,Flächenverzeichnis!A:A,0))))</f>
        <v/>
      </c>
      <c r="D150" s="67"/>
      <c r="E150" s="63" t="str">
        <f>IF(B150="","",IF(C150="","Flächenverzeichnis überprüfen!",IF(D150="","Methode auswählen!",IF(AND('Dokumentation (schlagbezogen)'!D150="Berechnungsverfahren",'N-Berechnungsverfahren'!R150="Düngebedarf nicht ermittelt!"),"Wert nicht ermittelt!",IF(AND('Dokumentation (schlagbezogen)'!D150="Nmin-Methode",'Nmin-Methode'!T150="Düngebedarf nicht ermittelt!"),"Wert nicht ermittelt!",IF(D150="Berechnungsverfahren",'N-Berechnungsverfahren'!R150*'Dokumentation (schlagbezogen)'!C150,IF(D150="Nmin-Methode",'Nmin-Methode'!T150*'Dokumentation (schlagbezogen)'!C150,"")))))))</f>
        <v/>
      </c>
      <c r="F150" s="68"/>
      <c r="G150" s="63" t="str">
        <f>IF('P-Bedarfsermittlung'!G150="Wert nicht ermittelbar!","Wert nicht ermittelt!",IF('P-Bedarfsermittlung'!G150="Schlaggröße angeben!","Wert nicht ermittelt!",'P-Bedarfsermittlung'!G150))</f>
        <v/>
      </c>
      <c r="H150" s="69"/>
      <c r="I150" s="117"/>
    </row>
    <row r="151" spans="1:9" x14ac:dyDescent="0.25">
      <c r="A151" s="108">
        <v>145</v>
      </c>
      <c r="B151" s="58" t="str">
        <f>IF(A151="","laufende Nummer angeben!",IF(INDEX('N-Berechnungsverfahren'!B:B,MATCH('Dokumentation (schlagbezogen)'!A151,'N-Berechnungsverfahren'!A:A,0))="","",INDEX('N-Berechnungsverfahren'!B:B,MATCH('Dokumentation (schlagbezogen)'!A151,'N-Berechnungsverfahren'!A:A,0))))</f>
        <v/>
      </c>
      <c r="C151" s="62" t="str">
        <f>IF(B151="","",IF(B151="kein Schlag ausgewählt!","",INDEX(Flächenverzeichnis!B:B,MATCH('Dokumentation (schlagbezogen)'!B151,Flächenverzeichnis!A:A,0))))</f>
        <v/>
      </c>
      <c r="D151" s="67"/>
      <c r="E151" s="63" t="str">
        <f>IF(B151="","",IF(C151="","Flächenverzeichnis überprüfen!",IF(D151="","Methode auswählen!",IF(AND('Dokumentation (schlagbezogen)'!D151="Berechnungsverfahren",'N-Berechnungsverfahren'!R151="Düngebedarf nicht ermittelt!"),"Wert nicht ermittelt!",IF(AND('Dokumentation (schlagbezogen)'!D151="Nmin-Methode",'Nmin-Methode'!T151="Düngebedarf nicht ermittelt!"),"Wert nicht ermittelt!",IF(D151="Berechnungsverfahren",'N-Berechnungsverfahren'!R151*'Dokumentation (schlagbezogen)'!C151,IF(D151="Nmin-Methode",'Nmin-Methode'!T151*'Dokumentation (schlagbezogen)'!C151,"")))))))</f>
        <v/>
      </c>
      <c r="F151" s="68"/>
      <c r="G151" s="63" t="str">
        <f>IF('P-Bedarfsermittlung'!G151="Wert nicht ermittelbar!","Wert nicht ermittelt!",IF('P-Bedarfsermittlung'!G151="Schlaggröße angeben!","Wert nicht ermittelt!",'P-Bedarfsermittlung'!G151))</f>
        <v/>
      </c>
      <c r="H151" s="69"/>
      <c r="I151" s="117"/>
    </row>
    <row r="152" spans="1:9" x14ac:dyDescent="0.25">
      <c r="A152" s="108">
        <v>146</v>
      </c>
      <c r="B152" s="58" t="str">
        <f>IF(A152="","laufende Nummer angeben!",IF(INDEX('N-Berechnungsverfahren'!B:B,MATCH('Dokumentation (schlagbezogen)'!A152,'N-Berechnungsverfahren'!A:A,0))="","",INDEX('N-Berechnungsverfahren'!B:B,MATCH('Dokumentation (schlagbezogen)'!A152,'N-Berechnungsverfahren'!A:A,0))))</f>
        <v/>
      </c>
      <c r="C152" s="62" t="str">
        <f>IF(B152="","",IF(B152="kein Schlag ausgewählt!","",INDEX(Flächenverzeichnis!B:B,MATCH('Dokumentation (schlagbezogen)'!B152,Flächenverzeichnis!A:A,0))))</f>
        <v/>
      </c>
      <c r="D152" s="67"/>
      <c r="E152" s="63" t="str">
        <f>IF(B152="","",IF(C152="","Flächenverzeichnis überprüfen!",IF(D152="","Methode auswählen!",IF(AND('Dokumentation (schlagbezogen)'!D152="Berechnungsverfahren",'N-Berechnungsverfahren'!R152="Düngebedarf nicht ermittelt!"),"Wert nicht ermittelt!",IF(AND('Dokumentation (schlagbezogen)'!D152="Nmin-Methode",'Nmin-Methode'!T152="Düngebedarf nicht ermittelt!"),"Wert nicht ermittelt!",IF(D152="Berechnungsverfahren",'N-Berechnungsverfahren'!R152*'Dokumentation (schlagbezogen)'!C152,IF(D152="Nmin-Methode",'Nmin-Methode'!T152*'Dokumentation (schlagbezogen)'!C152,"")))))))</f>
        <v/>
      </c>
      <c r="F152" s="68"/>
      <c r="G152" s="63" t="str">
        <f>IF('P-Bedarfsermittlung'!G152="Wert nicht ermittelbar!","Wert nicht ermittelt!",IF('P-Bedarfsermittlung'!G152="Schlaggröße angeben!","Wert nicht ermittelt!",'P-Bedarfsermittlung'!G152))</f>
        <v/>
      </c>
      <c r="H152" s="69"/>
      <c r="I152" s="117"/>
    </row>
    <row r="153" spans="1:9" x14ac:dyDescent="0.25">
      <c r="A153" s="108">
        <v>147</v>
      </c>
      <c r="B153" s="58" t="str">
        <f>IF(A153="","laufende Nummer angeben!",IF(INDEX('N-Berechnungsverfahren'!B:B,MATCH('Dokumentation (schlagbezogen)'!A153,'N-Berechnungsverfahren'!A:A,0))="","",INDEX('N-Berechnungsverfahren'!B:B,MATCH('Dokumentation (schlagbezogen)'!A153,'N-Berechnungsverfahren'!A:A,0))))</f>
        <v/>
      </c>
      <c r="C153" s="62" t="str">
        <f>IF(B153="","",IF(B153="kein Schlag ausgewählt!","",INDEX(Flächenverzeichnis!B:B,MATCH('Dokumentation (schlagbezogen)'!B153,Flächenverzeichnis!A:A,0))))</f>
        <v/>
      </c>
      <c r="D153" s="67"/>
      <c r="E153" s="63" t="str">
        <f>IF(B153="","",IF(C153="","Flächenverzeichnis überprüfen!",IF(D153="","Methode auswählen!",IF(AND('Dokumentation (schlagbezogen)'!D153="Berechnungsverfahren",'N-Berechnungsverfahren'!R153="Düngebedarf nicht ermittelt!"),"Wert nicht ermittelt!",IF(AND('Dokumentation (schlagbezogen)'!D153="Nmin-Methode",'Nmin-Methode'!T153="Düngebedarf nicht ermittelt!"),"Wert nicht ermittelt!",IF(D153="Berechnungsverfahren",'N-Berechnungsverfahren'!R153*'Dokumentation (schlagbezogen)'!C153,IF(D153="Nmin-Methode",'Nmin-Methode'!T153*'Dokumentation (schlagbezogen)'!C153,"")))))))</f>
        <v/>
      </c>
      <c r="F153" s="68"/>
      <c r="G153" s="63" t="str">
        <f>IF('P-Bedarfsermittlung'!G153="Wert nicht ermittelbar!","Wert nicht ermittelt!",IF('P-Bedarfsermittlung'!G153="Schlaggröße angeben!","Wert nicht ermittelt!",'P-Bedarfsermittlung'!G153))</f>
        <v/>
      </c>
      <c r="H153" s="69"/>
      <c r="I153" s="117"/>
    </row>
    <row r="154" spans="1:9" x14ac:dyDescent="0.25">
      <c r="A154" s="108">
        <v>148</v>
      </c>
      <c r="B154" s="58" t="str">
        <f>IF(A154="","laufende Nummer angeben!",IF(INDEX('N-Berechnungsverfahren'!B:B,MATCH('Dokumentation (schlagbezogen)'!A154,'N-Berechnungsverfahren'!A:A,0))="","",INDEX('N-Berechnungsverfahren'!B:B,MATCH('Dokumentation (schlagbezogen)'!A154,'N-Berechnungsverfahren'!A:A,0))))</f>
        <v/>
      </c>
      <c r="C154" s="62" t="str">
        <f>IF(B154="","",IF(B154="kein Schlag ausgewählt!","",INDEX(Flächenverzeichnis!B:B,MATCH('Dokumentation (schlagbezogen)'!B154,Flächenverzeichnis!A:A,0))))</f>
        <v/>
      </c>
      <c r="D154" s="67"/>
      <c r="E154" s="63" t="str">
        <f>IF(B154="","",IF(C154="","Flächenverzeichnis überprüfen!",IF(D154="","Methode auswählen!",IF(AND('Dokumentation (schlagbezogen)'!D154="Berechnungsverfahren",'N-Berechnungsverfahren'!R154="Düngebedarf nicht ermittelt!"),"Wert nicht ermittelt!",IF(AND('Dokumentation (schlagbezogen)'!D154="Nmin-Methode",'Nmin-Methode'!T154="Düngebedarf nicht ermittelt!"),"Wert nicht ermittelt!",IF(D154="Berechnungsverfahren",'N-Berechnungsverfahren'!R154*'Dokumentation (schlagbezogen)'!C154,IF(D154="Nmin-Methode",'Nmin-Methode'!T154*'Dokumentation (schlagbezogen)'!C154,"")))))))</f>
        <v/>
      </c>
      <c r="F154" s="68"/>
      <c r="G154" s="63" t="str">
        <f>IF('P-Bedarfsermittlung'!G154="Wert nicht ermittelbar!","Wert nicht ermittelt!",IF('P-Bedarfsermittlung'!G154="Schlaggröße angeben!","Wert nicht ermittelt!",'P-Bedarfsermittlung'!G154))</f>
        <v/>
      </c>
      <c r="H154" s="69"/>
      <c r="I154" s="117"/>
    </row>
    <row r="155" spans="1:9" x14ac:dyDescent="0.25">
      <c r="A155" s="108">
        <v>149</v>
      </c>
      <c r="B155" s="58" t="str">
        <f>IF(A155="","laufende Nummer angeben!",IF(INDEX('N-Berechnungsverfahren'!B:B,MATCH('Dokumentation (schlagbezogen)'!A155,'N-Berechnungsverfahren'!A:A,0))="","",INDEX('N-Berechnungsverfahren'!B:B,MATCH('Dokumentation (schlagbezogen)'!A155,'N-Berechnungsverfahren'!A:A,0))))</f>
        <v/>
      </c>
      <c r="C155" s="62" t="str">
        <f>IF(B155="","",IF(B155="kein Schlag ausgewählt!","",INDEX(Flächenverzeichnis!B:B,MATCH('Dokumentation (schlagbezogen)'!B155,Flächenverzeichnis!A:A,0))))</f>
        <v/>
      </c>
      <c r="D155" s="67"/>
      <c r="E155" s="63" t="str">
        <f>IF(B155="","",IF(C155="","Flächenverzeichnis überprüfen!",IF(D155="","Methode auswählen!",IF(AND('Dokumentation (schlagbezogen)'!D155="Berechnungsverfahren",'N-Berechnungsverfahren'!R155="Düngebedarf nicht ermittelt!"),"Wert nicht ermittelt!",IF(AND('Dokumentation (schlagbezogen)'!D155="Nmin-Methode",'Nmin-Methode'!T155="Düngebedarf nicht ermittelt!"),"Wert nicht ermittelt!",IF(D155="Berechnungsverfahren",'N-Berechnungsverfahren'!R155*'Dokumentation (schlagbezogen)'!C155,IF(D155="Nmin-Methode",'Nmin-Methode'!T155*'Dokumentation (schlagbezogen)'!C155,"")))))))</f>
        <v/>
      </c>
      <c r="F155" s="68"/>
      <c r="G155" s="63" t="str">
        <f>IF('P-Bedarfsermittlung'!G155="Wert nicht ermittelbar!","Wert nicht ermittelt!",IF('P-Bedarfsermittlung'!G155="Schlaggröße angeben!","Wert nicht ermittelt!",'P-Bedarfsermittlung'!G155))</f>
        <v/>
      </c>
      <c r="H155" s="69"/>
      <c r="I155" s="117"/>
    </row>
    <row r="156" spans="1:9" x14ac:dyDescent="0.25">
      <c r="A156" s="108">
        <v>150</v>
      </c>
      <c r="B156" s="58" t="str">
        <f>IF(A156="","laufende Nummer angeben!",IF(INDEX('N-Berechnungsverfahren'!B:B,MATCH('Dokumentation (schlagbezogen)'!A156,'N-Berechnungsverfahren'!A:A,0))="","",INDEX('N-Berechnungsverfahren'!B:B,MATCH('Dokumentation (schlagbezogen)'!A156,'N-Berechnungsverfahren'!A:A,0))))</f>
        <v/>
      </c>
      <c r="C156" s="62" t="str">
        <f>IF(B156="","",IF(B156="kein Schlag ausgewählt!","",INDEX(Flächenverzeichnis!B:B,MATCH('Dokumentation (schlagbezogen)'!B156,Flächenverzeichnis!A:A,0))))</f>
        <v/>
      </c>
      <c r="D156" s="67"/>
      <c r="E156" s="63" t="str">
        <f>IF(B156="","",IF(C156="","Flächenverzeichnis überprüfen!",IF(D156="","Methode auswählen!",IF(AND('Dokumentation (schlagbezogen)'!D156="Berechnungsverfahren",'N-Berechnungsverfahren'!R156="Düngebedarf nicht ermittelt!"),"Wert nicht ermittelt!",IF(AND('Dokumentation (schlagbezogen)'!D156="Nmin-Methode",'Nmin-Methode'!T156="Düngebedarf nicht ermittelt!"),"Wert nicht ermittelt!",IF(D156="Berechnungsverfahren",'N-Berechnungsverfahren'!R156*'Dokumentation (schlagbezogen)'!C156,IF(D156="Nmin-Methode",'Nmin-Methode'!T156*'Dokumentation (schlagbezogen)'!C156,"")))))))</f>
        <v/>
      </c>
      <c r="F156" s="68"/>
      <c r="G156" s="63" t="str">
        <f>IF('P-Bedarfsermittlung'!G156="Wert nicht ermittelbar!","Wert nicht ermittelt!",IF('P-Bedarfsermittlung'!G156="Schlaggröße angeben!","Wert nicht ermittelt!",'P-Bedarfsermittlung'!G156))</f>
        <v/>
      </c>
      <c r="H156" s="69"/>
      <c r="I156" s="117"/>
    </row>
    <row r="157" spans="1:9" x14ac:dyDescent="0.25">
      <c r="A157" s="108">
        <v>151</v>
      </c>
      <c r="B157" s="58" t="str">
        <f>IF(A157="","laufende Nummer angeben!",IF(INDEX('N-Berechnungsverfahren'!B:B,MATCH('Dokumentation (schlagbezogen)'!A157,'N-Berechnungsverfahren'!A:A,0))="","",INDEX('N-Berechnungsverfahren'!B:B,MATCH('Dokumentation (schlagbezogen)'!A157,'N-Berechnungsverfahren'!A:A,0))))</f>
        <v/>
      </c>
      <c r="C157" s="62" t="str">
        <f>IF(B157="","",IF(B157="kein Schlag ausgewählt!","",INDEX(Flächenverzeichnis!B:B,MATCH('Dokumentation (schlagbezogen)'!B157,Flächenverzeichnis!A:A,0))))</f>
        <v/>
      </c>
      <c r="D157" s="67"/>
      <c r="E157" s="63" t="str">
        <f>IF(B157="","",IF(C157="","Flächenverzeichnis überprüfen!",IF(D157="","Methode auswählen!",IF(AND('Dokumentation (schlagbezogen)'!D157="Berechnungsverfahren",'N-Berechnungsverfahren'!R157="Düngebedarf nicht ermittelt!"),"Wert nicht ermittelt!",IF(AND('Dokumentation (schlagbezogen)'!D157="Nmin-Methode",'Nmin-Methode'!T157="Düngebedarf nicht ermittelt!"),"Wert nicht ermittelt!",IF(D157="Berechnungsverfahren",'N-Berechnungsverfahren'!R157*'Dokumentation (schlagbezogen)'!C157,IF(D157="Nmin-Methode",'Nmin-Methode'!T157*'Dokumentation (schlagbezogen)'!C157,"")))))))</f>
        <v/>
      </c>
      <c r="F157" s="68"/>
      <c r="G157" s="63" t="str">
        <f>IF('P-Bedarfsermittlung'!G157="Wert nicht ermittelbar!","Wert nicht ermittelt!",IF('P-Bedarfsermittlung'!G157="Schlaggröße angeben!","Wert nicht ermittelt!",'P-Bedarfsermittlung'!G157))</f>
        <v/>
      </c>
      <c r="H157" s="69"/>
      <c r="I157" s="117"/>
    </row>
    <row r="158" spans="1:9" x14ac:dyDescent="0.25">
      <c r="A158" s="108">
        <v>152</v>
      </c>
      <c r="B158" s="58" t="str">
        <f>IF(A158="","laufende Nummer angeben!",IF(INDEX('N-Berechnungsverfahren'!B:B,MATCH('Dokumentation (schlagbezogen)'!A158,'N-Berechnungsverfahren'!A:A,0))="","",INDEX('N-Berechnungsverfahren'!B:B,MATCH('Dokumentation (schlagbezogen)'!A158,'N-Berechnungsverfahren'!A:A,0))))</f>
        <v/>
      </c>
      <c r="C158" s="62" t="str">
        <f>IF(B158="","",IF(B158="kein Schlag ausgewählt!","",INDEX(Flächenverzeichnis!B:B,MATCH('Dokumentation (schlagbezogen)'!B158,Flächenverzeichnis!A:A,0))))</f>
        <v/>
      </c>
      <c r="D158" s="67"/>
      <c r="E158" s="63" t="str">
        <f>IF(B158="","",IF(C158="","Flächenverzeichnis überprüfen!",IF(D158="","Methode auswählen!",IF(AND('Dokumentation (schlagbezogen)'!D158="Berechnungsverfahren",'N-Berechnungsverfahren'!R158="Düngebedarf nicht ermittelt!"),"Wert nicht ermittelt!",IF(AND('Dokumentation (schlagbezogen)'!D158="Nmin-Methode",'Nmin-Methode'!T158="Düngebedarf nicht ermittelt!"),"Wert nicht ermittelt!",IF(D158="Berechnungsverfahren",'N-Berechnungsverfahren'!R158*'Dokumentation (schlagbezogen)'!C158,IF(D158="Nmin-Methode",'Nmin-Methode'!T158*'Dokumentation (schlagbezogen)'!C158,"")))))))</f>
        <v/>
      </c>
      <c r="F158" s="68"/>
      <c r="G158" s="63" t="str">
        <f>IF('P-Bedarfsermittlung'!G158="Wert nicht ermittelbar!","Wert nicht ermittelt!",IF('P-Bedarfsermittlung'!G158="Schlaggröße angeben!","Wert nicht ermittelt!",'P-Bedarfsermittlung'!G158))</f>
        <v/>
      </c>
      <c r="H158" s="69"/>
      <c r="I158" s="117"/>
    </row>
    <row r="159" spans="1:9" x14ac:dyDescent="0.25">
      <c r="A159" s="108">
        <v>153</v>
      </c>
      <c r="B159" s="58" t="str">
        <f>IF(A159="","laufende Nummer angeben!",IF(INDEX('N-Berechnungsverfahren'!B:B,MATCH('Dokumentation (schlagbezogen)'!A159,'N-Berechnungsverfahren'!A:A,0))="","",INDEX('N-Berechnungsverfahren'!B:B,MATCH('Dokumentation (schlagbezogen)'!A159,'N-Berechnungsverfahren'!A:A,0))))</f>
        <v/>
      </c>
      <c r="C159" s="62" t="str">
        <f>IF(B159="","",IF(B159="kein Schlag ausgewählt!","",INDEX(Flächenverzeichnis!B:B,MATCH('Dokumentation (schlagbezogen)'!B159,Flächenverzeichnis!A:A,0))))</f>
        <v/>
      </c>
      <c r="D159" s="67"/>
      <c r="E159" s="63" t="str">
        <f>IF(B159="","",IF(C159="","Flächenverzeichnis überprüfen!",IF(D159="","Methode auswählen!",IF(AND('Dokumentation (schlagbezogen)'!D159="Berechnungsverfahren",'N-Berechnungsverfahren'!R159="Düngebedarf nicht ermittelt!"),"Wert nicht ermittelt!",IF(AND('Dokumentation (schlagbezogen)'!D159="Nmin-Methode",'Nmin-Methode'!T159="Düngebedarf nicht ermittelt!"),"Wert nicht ermittelt!",IF(D159="Berechnungsverfahren",'N-Berechnungsverfahren'!R159*'Dokumentation (schlagbezogen)'!C159,IF(D159="Nmin-Methode",'Nmin-Methode'!T159*'Dokumentation (schlagbezogen)'!C159,"")))))))</f>
        <v/>
      </c>
      <c r="F159" s="68"/>
      <c r="G159" s="63" t="str">
        <f>IF('P-Bedarfsermittlung'!G159="Wert nicht ermittelbar!","Wert nicht ermittelt!",IF('P-Bedarfsermittlung'!G159="Schlaggröße angeben!","Wert nicht ermittelt!",'P-Bedarfsermittlung'!G159))</f>
        <v/>
      </c>
      <c r="H159" s="69"/>
      <c r="I159" s="117"/>
    </row>
    <row r="160" spans="1:9" x14ac:dyDescent="0.25">
      <c r="A160" s="108">
        <v>154</v>
      </c>
      <c r="B160" s="58" t="str">
        <f>IF(A160="","laufende Nummer angeben!",IF(INDEX('N-Berechnungsverfahren'!B:B,MATCH('Dokumentation (schlagbezogen)'!A160,'N-Berechnungsverfahren'!A:A,0))="","",INDEX('N-Berechnungsverfahren'!B:B,MATCH('Dokumentation (schlagbezogen)'!A160,'N-Berechnungsverfahren'!A:A,0))))</f>
        <v/>
      </c>
      <c r="C160" s="62" t="str">
        <f>IF(B160="","",IF(B160="kein Schlag ausgewählt!","",INDEX(Flächenverzeichnis!B:B,MATCH('Dokumentation (schlagbezogen)'!B160,Flächenverzeichnis!A:A,0))))</f>
        <v/>
      </c>
      <c r="D160" s="67"/>
      <c r="E160" s="63" t="str">
        <f>IF(B160="","",IF(C160="","Flächenverzeichnis überprüfen!",IF(D160="","Methode auswählen!",IF(AND('Dokumentation (schlagbezogen)'!D160="Berechnungsverfahren",'N-Berechnungsverfahren'!R160="Düngebedarf nicht ermittelt!"),"Wert nicht ermittelt!",IF(AND('Dokumentation (schlagbezogen)'!D160="Nmin-Methode",'Nmin-Methode'!T160="Düngebedarf nicht ermittelt!"),"Wert nicht ermittelt!",IF(D160="Berechnungsverfahren",'N-Berechnungsverfahren'!R160*'Dokumentation (schlagbezogen)'!C160,IF(D160="Nmin-Methode",'Nmin-Methode'!T160*'Dokumentation (schlagbezogen)'!C160,"")))))))</f>
        <v/>
      </c>
      <c r="F160" s="68"/>
      <c r="G160" s="63" t="str">
        <f>IF('P-Bedarfsermittlung'!G160="Wert nicht ermittelbar!","Wert nicht ermittelt!",IF('P-Bedarfsermittlung'!G160="Schlaggröße angeben!","Wert nicht ermittelt!",'P-Bedarfsermittlung'!G160))</f>
        <v/>
      </c>
      <c r="H160" s="69"/>
      <c r="I160" s="117"/>
    </row>
    <row r="161" spans="1:9" x14ac:dyDescent="0.25">
      <c r="A161" s="108">
        <v>155</v>
      </c>
      <c r="B161" s="58" t="str">
        <f>IF(A161="","laufende Nummer angeben!",IF(INDEX('N-Berechnungsverfahren'!B:B,MATCH('Dokumentation (schlagbezogen)'!A161,'N-Berechnungsverfahren'!A:A,0))="","",INDEX('N-Berechnungsverfahren'!B:B,MATCH('Dokumentation (schlagbezogen)'!A161,'N-Berechnungsverfahren'!A:A,0))))</f>
        <v/>
      </c>
      <c r="C161" s="62" t="str">
        <f>IF(B161="","",IF(B161="kein Schlag ausgewählt!","",INDEX(Flächenverzeichnis!B:B,MATCH('Dokumentation (schlagbezogen)'!B161,Flächenverzeichnis!A:A,0))))</f>
        <v/>
      </c>
      <c r="D161" s="67"/>
      <c r="E161" s="63" t="str">
        <f>IF(B161="","",IF(C161="","Flächenverzeichnis überprüfen!",IF(D161="","Methode auswählen!",IF(AND('Dokumentation (schlagbezogen)'!D161="Berechnungsverfahren",'N-Berechnungsverfahren'!R161="Düngebedarf nicht ermittelt!"),"Wert nicht ermittelt!",IF(AND('Dokumentation (schlagbezogen)'!D161="Nmin-Methode",'Nmin-Methode'!T161="Düngebedarf nicht ermittelt!"),"Wert nicht ermittelt!",IF(D161="Berechnungsverfahren",'N-Berechnungsverfahren'!R161*'Dokumentation (schlagbezogen)'!C161,IF(D161="Nmin-Methode",'Nmin-Methode'!T161*'Dokumentation (schlagbezogen)'!C161,"")))))))</f>
        <v/>
      </c>
      <c r="F161" s="68"/>
      <c r="G161" s="63" t="str">
        <f>IF('P-Bedarfsermittlung'!G161="Wert nicht ermittelbar!","Wert nicht ermittelt!",IF('P-Bedarfsermittlung'!G161="Schlaggröße angeben!","Wert nicht ermittelt!",'P-Bedarfsermittlung'!G161))</f>
        <v/>
      </c>
      <c r="H161" s="69"/>
      <c r="I161" s="117"/>
    </row>
    <row r="162" spans="1:9" x14ac:dyDescent="0.25">
      <c r="A162" s="108">
        <v>156</v>
      </c>
      <c r="B162" s="58" t="str">
        <f>IF(A162="","laufende Nummer angeben!",IF(INDEX('N-Berechnungsverfahren'!B:B,MATCH('Dokumentation (schlagbezogen)'!A162,'N-Berechnungsverfahren'!A:A,0))="","",INDEX('N-Berechnungsverfahren'!B:B,MATCH('Dokumentation (schlagbezogen)'!A162,'N-Berechnungsverfahren'!A:A,0))))</f>
        <v/>
      </c>
      <c r="C162" s="62" t="str">
        <f>IF(B162="","",IF(B162="kein Schlag ausgewählt!","",INDEX(Flächenverzeichnis!B:B,MATCH('Dokumentation (schlagbezogen)'!B162,Flächenverzeichnis!A:A,0))))</f>
        <v/>
      </c>
      <c r="D162" s="67"/>
      <c r="E162" s="63" t="str">
        <f>IF(B162="","",IF(C162="","Flächenverzeichnis überprüfen!",IF(D162="","Methode auswählen!",IF(AND('Dokumentation (schlagbezogen)'!D162="Berechnungsverfahren",'N-Berechnungsverfahren'!R162="Düngebedarf nicht ermittelt!"),"Wert nicht ermittelt!",IF(AND('Dokumentation (schlagbezogen)'!D162="Nmin-Methode",'Nmin-Methode'!T162="Düngebedarf nicht ermittelt!"),"Wert nicht ermittelt!",IF(D162="Berechnungsverfahren",'N-Berechnungsverfahren'!R162*'Dokumentation (schlagbezogen)'!C162,IF(D162="Nmin-Methode",'Nmin-Methode'!T162*'Dokumentation (schlagbezogen)'!C162,"")))))))</f>
        <v/>
      </c>
      <c r="F162" s="68"/>
      <c r="G162" s="63" t="str">
        <f>IF('P-Bedarfsermittlung'!G162="Wert nicht ermittelbar!","Wert nicht ermittelt!",IF('P-Bedarfsermittlung'!G162="Schlaggröße angeben!","Wert nicht ermittelt!",'P-Bedarfsermittlung'!G162))</f>
        <v/>
      </c>
      <c r="H162" s="69"/>
      <c r="I162" s="117"/>
    </row>
    <row r="163" spans="1:9" x14ac:dyDescent="0.25">
      <c r="A163" s="108">
        <v>157</v>
      </c>
      <c r="B163" s="58" t="str">
        <f>IF(A163="","laufende Nummer angeben!",IF(INDEX('N-Berechnungsverfahren'!B:B,MATCH('Dokumentation (schlagbezogen)'!A163,'N-Berechnungsverfahren'!A:A,0))="","",INDEX('N-Berechnungsverfahren'!B:B,MATCH('Dokumentation (schlagbezogen)'!A163,'N-Berechnungsverfahren'!A:A,0))))</f>
        <v/>
      </c>
      <c r="C163" s="62" t="str">
        <f>IF(B163="","",IF(B163="kein Schlag ausgewählt!","",INDEX(Flächenverzeichnis!B:B,MATCH('Dokumentation (schlagbezogen)'!B163,Flächenverzeichnis!A:A,0))))</f>
        <v/>
      </c>
      <c r="D163" s="67"/>
      <c r="E163" s="63" t="str">
        <f>IF(B163="","",IF(C163="","Flächenverzeichnis überprüfen!",IF(D163="","Methode auswählen!",IF(AND('Dokumentation (schlagbezogen)'!D163="Berechnungsverfahren",'N-Berechnungsverfahren'!R163="Düngebedarf nicht ermittelt!"),"Wert nicht ermittelt!",IF(AND('Dokumentation (schlagbezogen)'!D163="Nmin-Methode",'Nmin-Methode'!T163="Düngebedarf nicht ermittelt!"),"Wert nicht ermittelt!",IF(D163="Berechnungsverfahren",'N-Berechnungsverfahren'!R163*'Dokumentation (schlagbezogen)'!C163,IF(D163="Nmin-Methode",'Nmin-Methode'!T163*'Dokumentation (schlagbezogen)'!C163,"")))))))</f>
        <v/>
      </c>
      <c r="F163" s="68"/>
      <c r="G163" s="63" t="str">
        <f>IF('P-Bedarfsermittlung'!G163="Wert nicht ermittelbar!","Wert nicht ermittelt!",IF('P-Bedarfsermittlung'!G163="Schlaggröße angeben!","Wert nicht ermittelt!",'P-Bedarfsermittlung'!G163))</f>
        <v/>
      </c>
      <c r="H163" s="69"/>
      <c r="I163" s="117"/>
    </row>
    <row r="164" spans="1:9" x14ac:dyDescent="0.25">
      <c r="A164" s="108">
        <v>158</v>
      </c>
      <c r="B164" s="58" t="str">
        <f>IF(A164="","laufende Nummer angeben!",IF(INDEX('N-Berechnungsverfahren'!B:B,MATCH('Dokumentation (schlagbezogen)'!A164,'N-Berechnungsverfahren'!A:A,0))="","",INDEX('N-Berechnungsverfahren'!B:B,MATCH('Dokumentation (schlagbezogen)'!A164,'N-Berechnungsverfahren'!A:A,0))))</f>
        <v/>
      </c>
      <c r="C164" s="62" t="str">
        <f>IF(B164="","",IF(B164="kein Schlag ausgewählt!","",INDEX(Flächenverzeichnis!B:B,MATCH('Dokumentation (schlagbezogen)'!B164,Flächenverzeichnis!A:A,0))))</f>
        <v/>
      </c>
      <c r="D164" s="67"/>
      <c r="E164" s="63" t="str">
        <f>IF(B164="","",IF(C164="","Flächenverzeichnis überprüfen!",IF(D164="","Methode auswählen!",IF(AND('Dokumentation (schlagbezogen)'!D164="Berechnungsverfahren",'N-Berechnungsverfahren'!R164="Düngebedarf nicht ermittelt!"),"Wert nicht ermittelt!",IF(AND('Dokumentation (schlagbezogen)'!D164="Nmin-Methode",'Nmin-Methode'!T164="Düngebedarf nicht ermittelt!"),"Wert nicht ermittelt!",IF(D164="Berechnungsverfahren",'N-Berechnungsverfahren'!R164*'Dokumentation (schlagbezogen)'!C164,IF(D164="Nmin-Methode",'Nmin-Methode'!T164*'Dokumentation (schlagbezogen)'!C164,"")))))))</f>
        <v/>
      </c>
      <c r="F164" s="68"/>
      <c r="G164" s="63" t="str">
        <f>IF('P-Bedarfsermittlung'!G164="Wert nicht ermittelbar!","Wert nicht ermittelt!",IF('P-Bedarfsermittlung'!G164="Schlaggröße angeben!","Wert nicht ermittelt!",'P-Bedarfsermittlung'!G164))</f>
        <v/>
      </c>
      <c r="H164" s="69"/>
      <c r="I164" s="117"/>
    </row>
    <row r="165" spans="1:9" x14ac:dyDescent="0.25">
      <c r="A165" s="108">
        <v>159</v>
      </c>
      <c r="B165" s="58" t="str">
        <f>IF(A165="","laufende Nummer angeben!",IF(INDEX('N-Berechnungsverfahren'!B:B,MATCH('Dokumentation (schlagbezogen)'!A165,'N-Berechnungsverfahren'!A:A,0))="","",INDEX('N-Berechnungsverfahren'!B:B,MATCH('Dokumentation (schlagbezogen)'!A165,'N-Berechnungsverfahren'!A:A,0))))</f>
        <v/>
      </c>
      <c r="C165" s="62" t="str">
        <f>IF(B165="","",IF(B165="kein Schlag ausgewählt!","",INDEX(Flächenverzeichnis!B:B,MATCH('Dokumentation (schlagbezogen)'!B165,Flächenverzeichnis!A:A,0))))</f>
        <v/>
      </c>
      <c r="D165" s="67"/>
      <c r="E165" s="63" t="str">
        <f>IF(B165="","",IF(C165="","Flächenverzeichnis überprüfen!",IF(D165="","Methode auswählen!",IF(AND('Dokumentation (schlagbezogen)'!D165="Berechnungsverfahren",'N-Berechnungsverfahren'!R165="Düngebedarf nicht ermittelt!"),"Wert nicht ermittelt!",IF(AND('Dokumentation (schlagbezogen)'!D165="Nmin-Methode",'Nmin-Methode'!T165="Düngebedarf nicht ermittelt!"),"Wert nicht ermittelt!",IF(D165="Berechnungsverfahren",'N-Berechnungsverfahren'!R165*'Dokumentation (schlagbezogen)'!C165,IF(D165="Nmin-Methode",'Nmin-Methode'!T165*'Dokumentation (schlagbezogen)'!C165,"")))))))</f>
        <v/>
      </c>
      <c r="F165" s="68"/>
      <c r="G165" s="63" t="str">
        <f>IF('P-Bedarfsermittlung'!G165="Wert nicht ermittelbar!","Wert nicht ermittelt!",IF('P-Bedarfsermittlung'!G165="Schlaggröße angeben!","Wert nicht ermittelt!",'P-Bedarfsermittlung'!G165))</f>
        <v/>
      </c>
      <c r="H165" s="69"/>
      <c r="I165" s="117"/>
    </row>
    <row r="166" spans="1:9" x14ac:dyDescent="0.25">
      <c r="A166" s="108">
        <v>160</v>
      </c>
      <c r="B166" s="58" t="str">
        <f>IF(A166="","laufende Nummer angeben!",IF(INDEX('N-Berechnungsverfahren'!B:B,MATCH('Dokumentation (schlagbezogen)'!A166,'N-Berechnungsverfahren'!A:A,0))="","",INDEX('N-Berechnungsverfahren'!B:B,MATCH('Dokumentation (schlagbezogen)'!A166,'N-Berechnungsverfahren'!A:A,0))))</f>
        <v/>
      </c>
      <c r="C166" s="62" t="str">
        <f>IF(B166="","",IF(B166="kein Schlag ausgewählt!","",INDEX(Flächenverzeichnis!B:B,MATCH('Dokumentation (schlagbezogen)'!B166,Flächenverzeichnis!A:A,0))))</f>
        <v/>
      </c>
      <c r="D166" s="67"/>
      <c r="E166" s="63" t="str">
        <f>IF(B166="","",IF(C166="","Flächenverzeichnis überprüfen!",IF(D166="","Methode auswählen!",IF(AND('Dokumentation (schlagbezogen)'!D166="Berechnungsverfahren",'N-Berechnungsverfahren'!R166="Düngebedarf nicht ermittelt!"),"Wert nicht ermittelt!",IF(AND('Dokumentation (schlagbezogen)'!D166="Nmin-Methode",'Nmin-Methode'!T166="Düngebedarf nicht ermittelt!"),"Wert nicht ermittelt!",IF(D166="Berechnungsverfahren",'N-Berechnungsverfahren'!R166*'Dokumentation (schlagbezogen)'!C166,IF(D166="Nmin-Methode",'Nmin-Methode'!T166*'Dokumentation (schlagbezogen)'!C166,"")))))))</f>
        <v/>
      </c>
      <c r="F166" s="68"/>
      <c r="G166" s="63" t="str">
        <f>IF('P-Bedarfsermittlung'!G166="Wert nicht ermittelbar!","Wert nicht ermittelt!",IF('P-Bedarfsermittlung'!G166="Schlaggröße angeben!","Wert nicht ermittelt!",'P-Bedarfsermittlung'!G166))</f>
        <v/>
      </c>
      <c r="H166" s="69"/>
      <c r="I166" s="117"/>
    </row>
    <row r="167" spans="1:9" x14ac:dyDescent="0.25">
      <c r="A167" s="108">
        <v>161</v>
      </c>
      <c r="B167" s="58" t="str">
        <f>IF(A167="","laufende Nummer angeben!",IF(INDEX('N-Berechnungsverfahren'!B:B,MATCH('Dokumentation (schlagbezogen)'!A167,'N-Berechnungsverfahren'!A:A,0))="","",INDEX('N-Berechnungsverfahren'!B:B,MATCH('Dokumentation (schlagbezogen)'!A167,'N-Berechnungsverfahren'!A:A,0))))</f>
        <v/>
      </c>
      <c r="C167" s="62" t="str">
        <f>IF(B167="","",IF(B167="kein Schlag ausgewählt!","",INDEX(Flächenverzeichnis!B:B,MATCH('Dokumentation (schlagbezogen)'!B167,Flächenverzeichnis!A:A,0))))</f>
        <v/>
      </c>
      <c r="D167" s="67"/>
      <c r="E167" s="63" t="str">
        <f>IF(B167="","",IF(C167="","Flächenverzeichnis überprüfen!",IF(D167="","Methode auswählen!",IF(AND('Dokumentation (schlagbezogen)'!D167="Berechnungsverfahren",'N-Berechnungsverfahren'!R167="Düngebedarf nicht ermittelt!"),"Wert nicht ermittelt!",IF(AND('Dokumentation (schlagbezogen)'!D167="Nmin-Methode",'Nmin-Methode'!T167="Düngebedarf nicht ermittelt!"),"Wert nicht ermittelt!",IF(D167="Berechnungsverfahren",'N-Berechnungsverfahren'!R167*'Dokumentation (schlagbezogen)'!C167,IF(D167="Nmin-Methode",'Nmin-Methode'!T167*'Dokumentation (schlagbezogen)'!C167,"")))))))</f>
        <v/>
      </c>
      <c r="F167" s="68"/>
      <c r="G167" s="63" t="str">
        <f>IF('P-Bedarfsermittlung'!G167="Wert nicht ermittelbar!","Wert nicht ermittelt!",IF('P-Bedarfsermittlung'!G167="Schlaggröße angeben!","Wert nicht ermittelt!",'P-Bedarfsermittlung'!G167))</f>
        <v/>
      </c>
      <c r="H167" s="69"/>
      <c r="I167" s="117"/>
    </row>
    <row r="168" spans="1:9" x14ac:dyDescent="0.25">
      <c r="A168" s="108">
        <v>162</v>
      </c>
      <c r="B168" s="58" t="str">
        <f>IF(A168="","laufende Nummer angeben!",IF(INDEX('N-Berechnungsverfahren'!B:B,MATCH('Dokumentation (schlagbezogen)'!A168,'N-Berechnungsverfahren'!A:A,0))="","",INDEX('N-Berechnungsverfahren'!B:B,MATCH('Dokumentation (schlagbezogen)'!A168,'N-Berechnungsverfahren'!A:A,0))))</f>
        <v/>
      </c>
      <c r="C168" s="62" t="str">
        <f>IF(B168="","",IF(B168="kein Schlag ausgewählt!","",INDEX(Flächenverzeichnis!B:B,MATCH('Dokumentation (schlagbezogen)'!B168,Flächenverzeichnis!A:A,0))))</f>
        <v/>
      </c>
      <c r="D168" s="67"/>
      <c r="E168" s="63" t="str">
        <f>IF(B168="","",IF(C168="","Flächenverzeichnis überprüfen!",IF(D168="","Methode auswählen!",IF(AND('Dokumentation (schlagbezogen)'!D168="Berechnungsverfahren",'N-Berechnungsverfahren'!R168="Düngebedarf nicht ermittelt!"),"Wert nicht ermittelt!",IF(AND('Dokumentation (schlagbezogen)'!D168="Nmin-Methode",'Nmin-Methode'!T168="Düngebedarf nicht ermittelt!"),"Wert nicht ermittelt!",IF(D168="Berechnungsverfahren",'N-Berechnungsverfahren'!R168*'Dokumentation (schlagbezogen)'!C168,IF(D168="Nmin-Methode",'Nmin-Methode'!T168*'Dokumentation (schlagbezogen)'!C168,"")))))))</f>
        <v/>
      </c>
      <c r="F168" s="68"/>
      <c r="G168" s="63" t="str">
        <f>IF('P-Bedarfsermittlung'!G168="Wert nicht ermittelbar!","Wert nicht ermittelt!",IF('P-Bedarfsermittlung'!G168="Schlaggröße angeben!","Wert nicht ermittelt!",'P-Bedarfsermittlung'!G168))</f>
        <v/>
      </c>
      <c r="H168" s="69"/>
      <c r="I168" s="117"/>
    </row>
    <row r="169" spans="1:9" x14ac:dyDescent="0.25">
      <c r="A169" s="108">
        <v>163</v>
      </c>
      <c r="B169" s="58" t="str">
        <f>IF(A169="","laufende Nummer angeben!",IF(INDEX('N-Berechnungsverfahren'!B:B,MATCH('Dokumentation (schlagbezogen)'!A169,'N-Berechnungsverfahren'!A:A,0))="","",INDEX('N-Berechnungsverfahren'!B:B,MATCH('Dokumentation (schlagbezogen)'!A169,'N-Berechnungsverfahren'!A:A,0))))</f>
        <v/>
      </c>
      <c r="C169" s="62" t="str">
        <f>IF(B169="","",IF(B169="kein Schlag ausgewählt!","",INDEX(Flächenverzeichnis!B:B,MATCH('Dokumentation (schlagbezogen)'!B169,Flächenverzeichnis!A:A,0))))</f>
        <v/>
      </c>
      <c r="D169" s="67"/>
      <c r="E169" s="63" t="str">
        <f>IF(B169="","",IF(C169="","Flächenverzeichnis überprüfen!",IF(D169="","Methode auswählen!",IF(AND('Dokumentation (schlagbezogen)'!D169="Berechnungsverfahren",'N-Berechnungsverfahren'!R169="Düngebedarf nicht ermittelt!"),"Wert nicht ermittelt!",IF(AND('Dokumentation (schlagbezogen)'!D169="Nmin-Methode",'Nmin-Methode'!T169="Düngebedarf nicht ermittelt!"),"Wert nicht ermittelt!",IF(D169="Berechnungsverfahren",'N-Berechnungsverfahren'!R169*'Dokumentation (schlagbezogen)'!C169,IF(D169="Nmin-Methode",'Nmin-Methode'!T169*'Dokumentation (schlagbezogen)'!C169,"")))))))</f>
        <v/>
      </c>
      <c r="F169" s="68"/>
      <c r="G169" s="63" t="str">
        <f>IF('P-Bedarfsermittlung'!G169="Wert nicht ermittelbar!","Wert nicht ermittelt!",IF('P-Bedarfsermittlung'!G169="Schlaggröße angeben!","Wert nicht ermittelt!",'P-Bedarfsermittlung'!G169))</f>
        <v/>
      </c>
      <c r="H169" s="69"/>
      <c r="I169" s="117"/>
    </row>
    <row r="170" spans="1:9" x14ac:dyDescent="0.25">
      <c r="A170" s="108">
        <v>164</v>
      </c>
      <c r="B170" s="58" t="str">
        <f>IF(A170="","laufende Nummer angeben!",IF(INDEX('N-Berechnungsverfahren'!B:B,MATCH('Dokumentation (schlagbezogen)'!A170,'N-Berechnungsverfahren'!A:A,0))="","",INDEX('N-Berechnungsverfahren'!B:B,MATCH('Dokumentation (schlagbezogen)'!A170,'N-Berechnungsverfahren'!A:A,0))))</f>
        <v/>
      </c>
      <c r="C170" s="62" t="str">
        <f>IF(B170="","",IF(B170="kein Schlag ausgewählt!","",INDEX(Flächenverzeichnis!B:B,MATCH('Dokumentation (schlagbezogen)'!B170,Flächenverzeichnis!A:A,0))))</f>
        <v/>
      </c>
      <c r="D170" s="67"/>
      <c r="E170" s="63" t="str">
        <f>IF(B170="","",IF(C170="","Flächenverzeichnis überprüfen!",IF(D170="","Methode auswählen!",IF(AND('Dokumentation (schlagbezogen)'!D170="Berechnungsverfahren",'N-Berechnungsverfahren'!R170="Düngebedarf nicht ermittelt!"),"Wert nicht ermittelt!",IF(AND('Dokumentation (schlagbezogen)'!D170="Nmin-Methode",'Nmin-Methode'!T170="Düngebedarf nicht ermittelt!"),"Wert nicht ermittelt!",IF(D170="Berechnungsverfahren",'N-Berechnungsverfahren'!R170*'Dokumentation (schlagbezogen)'!C170,IF(D170="Nmin-Methode",'Nmin-Methode'!T170*'Dokumentation (schlagbezogen)'!C170,"")))))))</f>
        <v/>
      </c>
      <c r="F170" s="68"/>
      <c r="G170" s="63" t="str">
        <f>IF('P-Bedarfsermittlung'!G170="Wert nicht ermittelbar!","Wert nicht ermittelt!",IF('P-Bedarfsermittlung'!G170="Schlaggröße angeben!","Wert nicht ermittelt!",'P-Bedarfsermittlung'!G170))</f>
        <v/>
      </c>
      <c r="H170" s="69"/>
      <c r="I170" s="117"/>
    </row>
    <row r="171" spans="1:9" x14ac:dyDescent="0.25">
      <c r="A171" s="108">
        <v>165</v>
      </c>
      <c r="B171" s="58" t="str">
        <f>IF(A171="","laufende Nummer angeben!",IF(INDEX('N-Berechnungsverfahren'!B:B,MATCH('Dokumentation (schlagbezogen)'!A171,'N-Berechnungsverfahren'!A:A,0))="","",INDEX('N-Berechnungsverfahren'!B:B,MATCH('Dokumentation (schlagbezogen)'!A171,'N-Berechnungsverfahren'!A:A,0))))</f>
        <v/>
      </c>
      <c r="C171" s="62" t="str">
        <f>IF(B171="","",IF(B171="kein Schlag ausgewählt!","",INDEX(Flächenverzeichnis!B:B,MATCH('Dokumentation (schlagbezogen)'!B171,Flächenverzeichnis!A:A,0))))</f>
        <v/>
      </c>
      <c r="D171" s="67"/>
      <c r="E171" s="63" t="str">
        <f>IF(B171="","",IF(C171="","Flächenverzeichnis überprüfen!",IF(D171="","Methode auswählen!",IF(AND('Dokumentation (schlagbezogen)'!D171="Berechnungsverfahren",'N-Berechnungsverfahren'!R171="Düngebedarf nicht ermittelt!"),"Wert nicht ermittelt!",IF(AND('Dokumentation (schlagbezogen)'!D171="Nmin-Methode",'Nmin-Methode'!T171="Düngebedarf nicht ermittelt!"),"Wert nicht ermittelt!",IF(D171="Berechnungsverfahren",'N-Berechnungsverfahren'!R171*'Dokumentation (schlagbezogen)'!C171,IF(D171="Nmin-Methode",'Nmin-Methode'!T171*'Dokumentation (schlagbezogen)'!C171,"")))))))</f>
        <v/>
      </c>
      <c r="F171" s="68"/>
      <c r="G171" s="63" t="str">
        <f>IF('P-Bedarfsermittlung'!G171="Wert nicht ermittelbar!","Wert nicht ermittelt!",IF('P-Bedarfsermittlung'!G171="Schlaggröße angeben!","Wert nicht ermittelt!",'P-Bedarfsermittlung'!G171))</f>
        <v/>
      </c>
      <c r="H171" s="69"/>
      <c r="I171" s="117"/>
    </row>
    <row r="172" spans="1:9" x14ac:dyDescent="0.25">
      <c r="A172" s="108">
        <v>166</v>
      </c>
      <c r="B172" s="58" t="str">
        <f>IF(A172="","laufende Nummer angeben!",IF(INDEX('N-Berechnungsverfahren'!B:B,MATCH('Dokumentation (schlagbezogen)'!A172,'N-Berechnungsverfahren'!A:A,0))="","",INDEX('N-Berechnungsverfahren'!B:B,MATCH('Dokumentation (schlagbezogen)'!A172,'N-Berechnungsverfahren'!A:A,0))))</f>
        <v/>
      </c>
      <c r="C172" s="62" t="str">
        <f>IF(B172="","",IF(B172="kein Schlag ausgewählt!","",INDEX(Flächenverzeichnis!B:B,MATCH('Dokumentation (schlagbezogen)'!B172,Flächenverzeichnis!A:A,0))))</f>
        <v/>
      </c>
      <c r="D172" s="67"/>
      <c r="E172" s="63" t="str">
        <f>IF(B172="","",IF(C172="","Flächenverzeichnis überprüfen!",IF(D172="","Methode auswählen!",IF(AND('Dokumentation (schlagbezogen)'!D172="Berechnungsverfahren",'N-Berechnungsverfahren'!R172="Düngebedarf nicht ermittelt!"),"Wert nicht ermittelt!",IF(AND('Dokumentation (schlagbezogen)'!D172="Nmin-Methode",'Nmin-Methode'!T172="Düngebedarf nicht ermittelt!"),"Wert nicht ermittelt!",IF(D172="Berechnungsverfahren",'N-Berechnungsverfahren'!R172*'Dokumentation (schlagbezogen)'!C172,IF(D172="Nmin-Methode",'Nmin-Methode'!T172*'Dokumentation (schlagbezogen)'!C172,"")))))))</f>
        <v/>
      </c>
      <c r="F172" s="68"/>
      <c r="G172" s="63" t="str">
        <f>IF('P-Bedarfsermittlung'!G172="Wert nicht ermittelbar!","Wert nicht ermittelt!",IF('P-Bedarfsermittlung'!G172="Schlaggröße angeben!","Wert nicht ermittelt!",'P-Bedarfsermittlung'!G172))</f>
        <v/>
      </c>
      <c r="H172" s="69"/>
      <c r="I172" s="117"/>
    </row>
    <row r="173" spans="1:9" x14ac:dyDescent="0.25">
      <c r="A173" s="108">
        <v>167</v>
      </c>
      <c r="B173" s="58" t="str">
        <f>IF(A173="","laufende Nummer angeben!",IF(INDEX('N-Berechnungsverfahren'!B:B,MATCH('Dokumentation (schlagbezogen)'!A173,'N-Berechnungsverfahren'!A:A,0))="","",INDEX('N-Berechnungsverfahren'!B:B,MATCH('Dokumentation (schlagbezogen)'!A173,'N-Berechnungsverfahren'!A:A,0))))</f>
        <v/>
      </c>
      <c r="C173" s="62" t="str">
        <f>IF(B173="","",IF(B173="kein Schlag ausgewählt!","",INDEX(Flächenverzeichnis!B:B,MATCH('Dokumentation (schlagbezogen)'!B173,Flächenverzeichnis!A:A,0))))</f>
        <v/>
      </c>
      <c r="D173" s="67"/>
      <c r="E173" s="63" t="str">
        <f>IF(B173="","",IF(C173="","Flächenverzeichnis überprüfen!",IF(D173="","Methode auswählen!",IF(AND('Dokumentation (schlagbezogen)'!D173="Berechnungsverfahren",'N-Berechnungsverfahren'!R173="Düngebedarf nicht ermittelt!"),"Wert nicht ermittelt!",IF(AND('Dokumentation (schlagbezogen)'!D173="Nmin-Methode",'Nmin-Methode'!T173="Düngebedarf nicht ermittelt!"),"Wert nicht ermittelt!",IF(D173="Berechnungsverfahren",'N-Berechnungsverfahren'!R173*'Dokumentation (schlagbezogen)'!C173,IF(D173="Nmin-Methode",'Nmin-Methode'!T173*'Dokumentation (schlagbezogen)'!C173,"")))))))</f>
        <v/>
      </c>
      <c r="F173" s="68"/>
      <c r="G173" s="63" t="str">
        <f>IF('P-Bedarfsermittlung'!G173="Wert nicht ermittelbar!","Wert nicht ermittelt!",IF('P-Bedarfsermittlung'!G173="Schlaggröße angeben!","Wert nicht ermittelt!",'P-Bedarfsermittlung'!G173))</f>
        <v/>
      </c>
      <c r="H173" s="69"/>
      <c r="I173" s="117"/>
    </row>
    <row r="174" spans="1:9" x14ac:dyDescent="0.25">
      <c r="A174" s="108">
        <v>168</v>
      </c>
      <c r="B174" s="58" t="str">
        <f>IF(A174="","laufende Nummer angeben!",IF(INDEX('N-Berechnungsverfahren'!B:B,MATCH('Dokumentation (schlagbezogen)'!A174,'N-Berechnungsverfahren'!A:A,0))="","",INDEX('N-Berechnungsverfahren'!B:B,MATCH('Dokumentation (schlagbezogen)'!A174,'N-Berechnungsverfahren'!A:A,0))))</f>
        <v/>
      </c>
      <c r="C174" s="62" t="str">
        <f>IF(B174="","",IF(B174="kein Schlag ausgewählt!","",INDEX(Flächenverzeichnis!B:B,MATCH('Dokumentation (schlagbezogen)'!B174,Flächenverzeichnis!A:A,0))))</f>
        <v/>
      </c>
      <c r="D174" s="67"/>
      <c r="E174" s="63" t="str">
        <f>IF(B174="","",IF(C174="","Flächenverzeichnis überprüfen!",IF(D174="","Methode auswählen!",IF(AND('Dokumentation (schlagbezogen)'!D174="Berechnungsverfahren",'N-Berechnungsverfahren'!R174="Düngebedarf nicht ermittelt!"),"Wert nicht ermittelt!",IF(AND('Dokumentation (schlagbezogen)'!D174="Nmin-Methode",'Nmin-Methode'!T174="Düngebedarf nicht ermittelt!"),"Wert nicht ermittelt!",IF(D174="Berechnungsverfahren",'N-Berechnungsverfahren'!R174*'Dokumentation (schlagbezogen)'!C174,IF(D174="Nmin-Methode",'Nmin-Methode'!T174*'Dokumentation (schlagbezogen)'!C174,"")))))))</f>
        <v/>
      </c>
      <c r="F174" s="68"/>
      <c r="G174" s="63" t="str">
        <f>IF('P-Bedarfsermittlung'!G174="Wert nicht ermittelbar!","Wert nicht ermittelt!",IF('P-Bedarfsermittlung'!G174="Schlaggröße angeben!","Wert nicht ermittelt!",'P-Bedarfsermittlung'!G174))</f>
        <v/>
      </c>
      <c r="H174" s="69"/>
      <c r="I174" s="117"/>
    </row>
    <row r="175" spans="1:9" x14ac:dyDescent="0.25">
      <c r="A175" s="108">
        <v>169</v>
      </c>
      <c r="B175" s="58" t="str">
        <f>IF(A175="","laufende Nummer angeben!",IF(INDEX('N-Berechnungsverfahren'!B:B,MATCH('Dokumentation (schlagbezogen)'!A175,'N-Berechnungsverfahren'!A:A,0))="","",INDEX('N-Berechnungsverfahren'!B:B,MATCH('Dokumentation (schlagbezogen)'!A175,'N-Berechnungsverfahren'!A:A,0))))</f>
        <v/>
      </c>
      <c r="C175" s="62" t="str">
        <f>IF(B175="","",IF(B175="kein Schlag ausgewählt!","",INDEX(Flächenverzeichnis!B:B,MATCH('Dokumentation (schlagbezogen)'!B175,Flächenverzeichnis!A:A,0))))</f>
        <v/>
      </c>
      <c r="D175" s="67"/>
      <c r="E175" s="63" t="str">
        <f>IF(B175="","",IF(C175="","Flächenverzeichnis überprüfen!",IF(D175="","Methode auswählen!",IF(AND('Dokumentation (schlagbezogen)'!D175="Berechnungsverfahren",'N-Berechnungsverfahren'!R175="Düngebedarf nicht ermittelt!"),"Wert nicht ermittelt!",IF(AND('Dokumentation (schlagbezogen)'!D175="Nmin-Methode",'Nmin-Methode'!T175="Düngebedarf nicht ermittelt!"),"Wert nicht ermittelt!",IF(D175="Berechnungsverfahren",'N-Berechnungsverfahren'!R175*'Dokumentation (schlagbezogen)'!C175,IF(D175="Nmin-Methode",'Nmin-Methode'!T175*'Dokumentation (schlagbezogen)'!C175,"")))))))</f>
        <v/>
      </c>
      <c r="F175" s="68"/>
      <c r="G175" s="63" t="str">
        <f>IF('P-Bedarfsermittlung'!G175="Wert nicht ermittelbar!","Wert nicht ermittelt!",IF('P-Bedarfsermittlung'!G175="Schlaggröße angeben!","Wert nicht ermittelt!",'P-Bedarfsermittlung'!G175))</f>
        <v/>
      </c>
      <c r="H175" s="69"/>
      <c r="I175" s="117"/>
    </row>
    <row r="176" spans="1:9" x14ac:dyDescent="0.25">
      <c r="A176" s="108">
        <v>170</v>
      </c>
      <c r="B176" s="58" t="str">
        <f>IF(A176="","laufende Nummer angeben!",IF(INDEX('N-Berechnungsverfahren'!B:B,MATCH('Dokumentation (schlagbezogen)'!A176,'N-Berechnungsverfahren'!A:A,0))="","",INDEX('N-Berechnungsverfahren'!B:B,MATCH('Dokumentation (schlagbezogen)'!A176,'N-Berechnungsverfahren'!A:A,0))))</f>
        <v/>
      </c>
      <c r="C176" s="62" t="str">
        <f>IF(B176="","",IF(B176="kein Schlag ausgewählt!","",INDEX(Flächenverzeichnis!B:B,MATCH('Dokumentation (schlagbezogen)'!B176,Flächenverzeichnis!A:A,0))))</f>
        <v/>
      </c>
      <c r="D176" s="67"/>
      <c r="E176" s="63" t="str">
        <f>IF(B176="","",IF(C176="","Flächenverzeichnis überprüfen!",IF(D176="","Methode auswählen!",IF(AND('Dokumentation (schlagbezogen)'!D176="Berechnungsverfahren",'N-Berechnungsverfahren'!R176="Düngebedarf nicht ermittelt!"),"Wert nicht ermittelt!",IF(AND('Dokumentation (schlagbezogen)'!D176="Nmin-Methode",'Nmin-Methode'!T176="Düngebedarf nicht ermittelt!"),"Wert nicht ermittelt!",IF(D176="Berechnungsverfahren",'N-Berechnungsverfahren'!R176*'Dokumentation (schlagbezogen)'!C176,IF(D176="Nmin-Methode",'Nmin-Methode'!T176*'Dokumentation (schlagbezogen)'!C176,"")))))))</f>
        <v/>
      </c>
      <c r="F176" s="68"/>
      <c r="G176" s="63" t="str">
        <f>IF('P-Bedarfsermittlung'!G176="Wert nicht ermittelbar!","Wert nicht ermittelt!",IF('P-Bedarfsermittlung'!G176="Schlaggröße angeben!","Wert nicht ermittelt!",'P-Bedarfsermittlung'!G176))</f>
        <v/>
      </c>
      <c r="H176" s="69"/>
      <c r="I176" s="117"/>
    </row>
    <row r="177" spans="1:9" x14ac:dyDescent="0.25">
      <c r="A177" s="108">
        <v>171</v>
      </c>
      <c r="B177" s="58" t="str">
        <f>IF(A177="","laufende Nummer angeben!",IF(INDEX('N-Berechnungsverfahren'!B:B,MATCH('Dokumentation (schlagbezogen)'!A177,'N-Berechnungsverfahren'!A:A,0))="","",INDEX('N-Berechnungsverfahren'!B:B,MATCH('Dokumentation (schlagbezogen)'!A177,'N-Berechnungsverfahren'!A:A,0))))</f>
        <v/>
      </c>
      <c r="C177" s="62" t="str">
        <f>IF(B177="","",IF(B177="kein Schlag ausgewählt!","",INDEX(Flächenverzeichnis!B:B,MATCH('Dokumentation (schlagbezogen)'!B177,Flächenverzeichnis!A:A,0))))</f>
        <v/>
      </c>
      <c r="D177" s="67"/>
      <c r="E177" s="63" t="str">
        <f>IF(B177="","",IF(C177="","Flächenverzeichnis überprüfen!",IF(D177="","Methode auswählen!",IF(AND('Dokumentation (schlagbezogen)'!D177="Berechnungsverfahren",'N-Berechnungsverfahren'!R177="Düngebedarf nicht ermittelt!"),"Wert nicht ermittelt!",IF(AND('Dokumentation (schlagbezogen)'!D177="Nmin-Methode",'Nmin-Methode'!T177="Düngebedarf nicht ermittelt!"),"Wert nicht ermittelt!",IF(D177="Berechnungsverfahren",'N-Berechnungsverfahren'!R177*'Dokumentation (schlagbezogen)'!C177,IF(D177="Nmin-Methode",'Nmin-Methode'!T177*'Dokumentation (schlagbezogen)'!C177,"")))))))</f>
        <v/>
      </c>
      <c r="F177" s="68"/>
      <c r="G177" s="63" t="str">
        <f>IF('P-Bedarfsermittlung'!G177="Wert nicht ermittelbar!","Wert nicht ermittelt!",IF('P-Bedarfsermittlung'!G177="Schlaggröße angeben!","Wert nicht ermittelt!",'P-Bedarfsermittlung'!G177))</f>
        <v/>
      </c>
      <c r="H177" s="69"/>
      <c r="I177" s="117"/>
    </row>
    <row r="178" spans="1:9" x14ac:dyDescent="0.25">
      <c r="A178" s="108">
        <v>172</v>
      </c>
      <c r="B178" s="58" t="str">
        <f>IF(A178="","laufende Nummer angeben!",IF(INDEX('N-Berechnungsverfahren'!B:B,MATCH('Dokumentation (schlagbezogen)'!A178,'N-Berechnungsverfahren'!A:A,0))="","",INDEX('N-Berechnungsverfahren'!B:B,MATCH('Dokumentation (schlagbezogen)'!A178,'N-Berechnungsverfahren'!A:A,0))))</f>
        <v/>
      </c>
      <c r="C178" s="62" t="str">
        <f>IF(B178="","",IF(B178="kein Schlag ausgewählt!","",INDEX(Flächenverzeichnis!B:B,MATCH('Dokumentation (schlagbezogen)'!B178,Flächenverzeichnis!A:A,0))))</f>
        <v/>
      </c>
      <c r="D178" s="67"/>
      <c r="E178" s="63" t="str">
        <f>IF(B178="","",IF(C178="","Flächenverzeichnis überprüfen!",IF(D178="","Methode auswählen!",IF(AND('Dokumentation (schlagbezogen)'!D178="Berechnungsverfahren",'N-Berechnungsverfahren'!R178="Düngebedarf nicht ermittelt!"),"Wert nicht ermittelt!",IF(AND('Dokumentation (schlagbezogen)'!D178="Nmin-Methode",'Nmin-Methode'!T178="Düngebedarf nicht ermittelt!"),"Wert nicht ermittelt!",IF(D178="Berechnungsverfahren",'N-Berechnungsverfahren'!R178*'Dokumentation (schlagbezogen)'!C178,IF(D178="Nmin-Methode",'Nmin-Methode'!T178*'Dokumentation (schlagbezogen)'!C178,"")))))))</f>
        <v/>
      </c>
      <c r="F178" s="68"/>
      <c r="G178" s="63" t="str">
        <f>IF('P-Bedarfsermittlung'!G178="Wert nicht ermittelbar!","Wert nicht ermittelt!",IF('P-Bedarfsermittlung'!G178="Schlaggröße angeben!","Wert nicht ermittelt!",'P-Bedarfsermittlung'!G178))</f>
        <v/>
      </c>
      <c r="H178" s="69"/>
      <c r="I178" s="117"/>
    </row>
    <row r="179" spans="1:9" x14ac:dyDescent="0.25">
      <c r="A179" s="108">
        <v>173</v>
      </c>
      <c r="B179" s="58" t="str">
        <f>IF(A179="","laufende Nummer angeben!",IF(INDEX('N-Berechnungsverfahren'!B:B,MATCH('Dokumentation (schlagbezogen)'!A179,'N-Berechnungsverfahren'!A:A,0))="","",INDEX('N-Berechnungsverfahren'!B:B,MATCH('Dokumentation (schlagbezogen)'!A179,'N-Berechnungsverfahren'!A:A,0))))</f>
        <v/>
      </c>
      <c r="C179" s="62" t="str">
        <f>IF(B179="","",IF(B179="kein Schlag ausgewählt!","",INDEX(Flächenverzeichnis!B:B,MATCH('Dokumentation (schlagbezogen)'!B179,Flächenverzeichnis!A:A,0))))</f>
        <v/>
      </c>
      <c r="D179" s="67"/>
      <c r="E179" s="63" t="str">
        <f>IF(B179="","",IF(C179="","Flächenverzeichnis überprüfen!",IF(D179="","Methode auswählen!",IF(AND('Dokumentation (schlagbezogen)'!D179="Berechnungsverfahren",'N-Berechnungsverfahren'!R179="Düngebedarf nicht ermittelt!"),"Wert nicht ermittelt!",IF(AND('Dokumentation (schlagbezogen)'!D179="Nmin-Methode",'Nmin-Methode'!T179="Düngebedarf nicht ermittelt!"),"Wert nicht ermittelt!",IF(D179="Berechnungsverfahren",'N-Berechnungsverfahren'!R179*'Dokumentation (schlagbezogen)'!C179,IF(D179="Nmin-Methode",'Nmin-Methode'!T179*'Dokumentation (schlagbezogen)'!C179,"")))))))</f>
        <v/>
      </c>
      <c r="F179" s="68"/>
      <c r="G179" s="63" t="str">
        <f>IF('P-Bedarfsermittlung'!G179="Wert nicht ermittelbar!","Wert nicht ermittelt!",IF('P-Bedarfsermittlung'!G179="Schlaggröße angeben!","Wert nicht ermittelt!",'P-Bedarfsermittlung'!G179))</f>
        <v/>
      </c>
      <c r="H179" s="69"/>
      <c r="I179" s="117"/>
    </row>
    <row r="180" spans="1:9" x14ac:dyDescent="0.25">
      <c r="A180" s="108">
        <v>174</v>
      </c>
      <c r="B180" s="58" t="str">
        <f>IF(A180="","laufende Nummer angeben!",IF(INDEX('N-Berechnungsverfahren'!B:B,MATCH('Dokumentation (schlagbezogen)'!A180,'N-Berechnungsverfahren'!A:A,0))="","",INDEX('N-Berechnungsverfahren'!B:B,MATCH('Dokumentation (schlagbezogen)'!A180,'N-Berechnungsverfahren'!A:A,0))))</f>
        <v/>
      </c>
      <c r="C180" s="62" t="str">
        <f>IF(B180="","",IF(B180="kein Schlag ausgewählt!","",INDEX(Flächenverzeichnis!B:B,MATCH('Dokumentation (schlagbezogen)'!B180,Flächenverzeichnis!A:A,0))))</f>
        <v/>
      </c>
      <c r="D180" s="67"/>
      <c r="E180" s="63" t="str">
        <f>IF(B180="","",IF(C180="","Flächenverzeichnis überprüfen!",IF(D180="","Methode auswählen!",IF(AND('Dokumentation (schlagbezogen)'!D180="Berechnungsverfahren",'N-Berechnungsverfahren'!R180="Düngebedarf nicht ermittelt!"),"Wert nicht ermittelt!",IF(AND('Dokumentation (schlagbezogen)'!D180="Nmin-Methode",'Nmin-Methode'!T180="Düngebedarf nicht ermittelt!"),"Wert nicht ermittelt!",IF(D180="Berechnungsverfahren",'N-Berechnungsverfahren'!R180*'Dokumentation (schlagbezogen)'!C180,IF(D180="Nmin-Methode",'Nmin-Methode'!T180*'Dokumentation (schlagbezogen)'!C180,"")))))))</f>
        <v/>
      </c>
      <c r="F180" s="68"/>
      <c r="G180" s="63" t="str">
        <f>IF('P-Bedarfsermittlung'!G180="Wert nicht ermittelbar!","Wert nicht ermittelt!",IF('P-Bedarfsermittlung'!G180="Schlaggröße angeben!","Wert nicht ermittelt!",'P-Bedarfsermittlung'!G180))</f>
        <v/>
      </c>
      <c r="H180" s="69"/>
      <c r="I180" s="117"/>
    </row>
    <row r="181" spans="1:9" x14ac:dyDescent="0.25">
      <c r="A181" s="108">
        <v>175</v>
      </c>
      <c r="B181" s="58" t="str">
        <f>IF(A181="","laufende Nummer angeben!",IF(INDEX('N-Berechnungsverfahren'!B:B,MATCH('Dokumentation (schlagbezogen)'!A181,'N-Berechnungsverfahren'!A:A,0))="","",INDEX('N-Berechnungsverfahren'!B:B,MATCH('Dokumentation (schlagbezogen)'!A181,'N-Berechnungsverfahren'!A:A,0))))</f>
        <v/>
      </c>
      <c r="C181" s="62" t="str">
        <f>IF(B181="","",IF(B181="kein Schlag ausgewählt!","",INDEX(Flächenverzeichnis!B:B,MATCH('Dokumentation (schlagbezogen)'!B181,Flächenverzeichnis!A:A,0))))</f>
        <v/>
      </c>
      <c r="D181" s="67"/>
      <c r="E181" s="63" t="str">
        <f>IF(B181="","",IF(C181="","Flächenverzeichnis überprüfen!",IF(D181="","Methode auswählen!",IF(AND('Dokumentation (schlagbezogen)'!D181="Berechnungsverfahren",'N-Berechnungsverfahren'!R181="Düngebedarf nicht ermittelt!"),"Wert nicht ermittelt!",IF(AND('Dokumentation (schlagbezogen)'!D181="Nmin-Methode",'Nmin-Methode'!T181="Düngebedarf nicht ermittelt!"),"Wert nicht ermittelt!",IF(D181="Berechnungsverfahren",'N-Berechnungsverfahren'!R181*'Dokumentation (schlagbezogen)'!C181,IF(D181="Nmin-Methode",'Nmin-Methode'!T181*'Dokumentation (schlagbezogen)'!C181,"")))))))</f>
        <v/>
      </c>
      <c r="F181" s="68"/>
      <c r="G181" s="63" t="str">
        <f>IF('P-Bedarfsermittlung'!G181="Wert nicht ermittelbar!","Wert nicht ermittelt!",IF('P-Bedarfsermittlung'!G181="Schlaggröße angeben!","Wert nicht ermittelt!",'P-Bedarfsermittlung'!G181))</f>
        <v/>
      </c>
      <c r="H181" s="69"/>
      <c r="I181" s="117"/>
    </row>
    <row r="182" spans="1:9" x14ac:dyDescent="0.25">
      <c r="A182" s="108">
        <v>176</v>
      </c>
      <c r="B182" s="58" t="str">
        <f>IF(A182="","laufende Nummer angeben!",IF(INDEX('N-Berechnungsverfahren'!B:B,MATCH('Dokumentation (schlagbezogen)'!A182,'N-Berechnungsverfahren'!A:A,0))="","",INDEX('N-Berechnungsverfahren'!B:B,MATCH('Dokumentation (schlagbezogen)'!A182,'N-Berechnungsverfahren'!A:A,0))))</f>
        <v/>
      </c>
      <c r="C182" s="62" t="str">
        <f>IF(B182="","",IF(B182="kein Schlag ausgewählt!","",INDEX(Flächenverzeichnis!B:B,MATCH('Dokumentation (schlagbezogen)'!B182,Flächenverzeichnis!A:A,0))))</f>
        <v/>
      </c>
      <c r="D182" s="67"/>
      <c r="E182" s="63" t="str">
        <f>IF(B182="","",IF(C182="","Flächenverzeichnis überprüfen!",IF(D182="","Methode auswählen!",IF(AND('Dokumentation (schlagbezogen)'!D182="Berechnungsverfahren",'N-Berechnungsverfahren'!R182="Düngebedarf nicht ermittelt!"),"Wert nicht ermittelt!",IF(AND('Dokumentation (schlagbezogen)'!D182="Nmin-Methode",'Nmin-Methode'!T182="Düngebedarf nicht ermittelt!"),"Wert nicht ermittelt!",IF(D182="Berechnungsverfahren",'N-Berechnungsverfahren'!R182*'Dokumentation (schlagbezogen)'!C182,IF(D182="Nmin-Methode",'Nmin-Methode'!T182*'Dokumentation (schlagbezogen)'!C182,"")))))))</f>
        <v/>
      </c>
      <c r="F182" s="68"/>
      <c r="G182" s="63" t="str">
        <f>IF('P-Bedarfsermittlung'!G182="Wert nicht ermittelbar!","Wert nicht ermittelt!",IF('P-Bedarfsermittlung'!G182="Schlaggröße angeben!","Wert nicht ermittelt!",'P-Bedarfsermittlung'!G182))</f>
        <v/>
      </c>
      <c r="H182" s="69"/>
      <c r="I182" s="117"/>
    </row>
    <row r="183" spans="1:9" x14ac:dyDescent="0.25">
      <c r="A183" s="108">
        <v>177</v>
      </c>
      <c r="B183" s="58" t="str">
        <f>IF(A183="","laufende Nummer angeben!",IF(INDEX('N-Berechnungsverfahren'!B:B,MATCH('Dokumentation (schlagbezogen)'!A183,'N-Berechnungsverfahren'!A:A,0))="","",INDEX('N-Berechnungsverfahren'!B:B,MATCH('Dokumentation (schlagbezogen)'!A183,'N-Berechnungsverfahren'!A:A,0))))</f>
        <v/>
      </c>
      <c r="C183" s="62" t="str">
        <f>IF(B183="","",IF(B183="kein Schlag ausgewählt!","",INDEX(Flächenverzeichnis!B:B,MATCH('Dokumentation (schlagbezogen)'!B183,Flächenverzeichnis!A:A,0))))</f>
        <v/>
      </c>
      <c r="D183" s="67"/>
      <c r="E183" s="63" t="str">
        <f>IF(B183="","",IF(C183="","Flächenverzeichnis überprüfen!",IF(D183="","Methode auswählen!",IF(AND('Dokumentation (schlagbezogen)'!D183="Berechnungsverfahren",'N-Berechnungsverfahren'!R183="Düngebedarf nicht ermittelt!"),"Wert nicht ermittelt!",IF(AND('Dokumentation (schlagbezogen)'!D183="Nmin-Methode",'Nmin-Methode'!T183="Düngebedarf nicht ermittelt!"),"Wert nicht ermittelt!",IF(D183="Berechnungsverfahren",'N-Berechnungsverfahren'!R183*'Dokumentation (schlagbezogen)'!C183,IF(D183="Nmin-Methode",'Nmin-Methode'!T183*'Dokumentation (schlagbezogen)'!C183,"")))))))</f>
        <v/>
      </c>
      <c r="F183" s="68"/>
      <c r="G183" s="63" t="str">
        <f>IF('P-Bedarfsermittlung'!G183="Wert nicht ermittelbar!","Wert nicht ermittelt!",IF('P-Bedarfsermittlung'!G183="Schlaggröße angeben!","Wert nicht ermittelt!",'P-Bedarfsermittlung'!G183))</f>
        <v/>
      </c>
      <c r="H183" s="69"/>
      <c r="I183" s="117"/>
    </row>
    <row r="184" spans="1:9" x14ac:dyDescent="0.25">
      <c r="A184" s="108">
        <v>178</v>
      </c>
      <c r="B184" s="58" t="str">
        <f>IF(A184="","laufende Nummer angeben!",IF(INDEX('N-Berechnungsverfahren'!B:B,MATCH('Dokumentation (schlagbezogen)'!A184,'N-Berechnungsverfahren'!A:A,0))="","",INDEX('N-Berechnungsverfahren'!B:B,MATCH('Dokumentation (schlagbezogen)'!A184,'N-Berechnungsverfahren'!A:A,0))))</f>
        <v/>
      </c>
      <c r="C184" s="62" t="str">
        <f>IF(B184="","",IF(B184="kein Schlag ausgewählt!","",INDEX(Flächenverzeichnis!B:B,MATCH('Dokumentation (schlagbezogen)'!B184,Flächenverzeichnis!A:A,0))))</f>
        <v/>
      </c>
      <c r="D184" s="67"/>
      <c r="E184" s="63" t="str">
        <f>IF(B184="","",IF(C184="","Flächenverzeichnis überprüfen!",IF(D184="","Methode auswählen!",IF(AND('Dokumentation (schlagbezogen)'!D184="Berechnungsverfahren",'N-Berechnungsverfahren'!R184="Düngebedarf nicht ermittelt!"),"Wert nicht ermittelt!",IF(AND('Dokumentation (schlagbezogen)'!D184="Nmin-Methode",'Nmin-Methode'!T184="Düngebedarf nicht ermittelt!"),"Wert nicht ermittelt!",IF(D184="Berechnungsverfahren",'N-Berechnungsverfahren'!R184*'Dokumentation (schlagbezogen)'!C184,IF(D184="Nmin-Methode",'Nmin-Methode'!T184*'Dokumentation (schlagbezogen)'!C184,"")))))))</f>
        <v/>
      </c>
      <c r="F184" s="68"/>
      <c r="G184" s="63" t="str">
        <f>IF('P-Bedarfsermittlung'!G184="Wert nicht ermittelbar!","Wert nicht ermittelt!",IF('P-Bedarfsermittlung'!G184="Schlaggröße angeben!","Wert nicht ermittelt!",'P-Bedarfsermittlung'!G184))</f>
        <v/>
      </c>
      <c r="H184" s="69"/>
      <c r="I184" s="117"/>
    </row>
    <row r="185" spans="1:9" x14ac:dyDescent="0.25">
      <c r="A185" s="108">
        <v>179</v>
      </c>
      <c r="B185" s="58" t="str">
        <f>IF(A185="","laufende Nummer angeben!",IF(INDEX('N-Berechnungsverfahren'!B:B,MATCH('Dokumentation (schlagbezogen)'!A185,'N-Berechnungsverfahren'!A:A,0))="","",INDEX('N-Berechnungsverfahren'!B:B,MATCH('Dokumentation (schlagbezogen)'!A185,'N-Berechnungsverfahren'!A:A,0))))</f>
        <v/>
      </c>
      <c r="C185" s="62" t="str">
        <f>IF(B185="","",IF(B185="kein Schlag ausgewählt!","",INDEX(Flächenverzeichnis!B:B,MATCH('Dokumentation (schlagbezogen)'!B185,Flächenverzeichnis!A:A,0))))</f>
        <v/>
      </c>
      <c r="D185" s="67"/>
      <c r="E185" s="63" t="str">
        <f>IF(B185="","",IF(C185="","Flächenverzeichnis überprüfen!",IF(D185="","Methode auswählen!",IF(AND('Dokumentation (schlagbezogen)'!D185="Berechnungsverfahren",'N-Berechnungsverfahren'!R185="Düngebedarf nicht ermittelt!"),"Wert nicht ermittelt!",IF(AND('Dokumentation (schlagbezogen)'!D185="Nmin-Methode",'Nmin-Methode'!T185="Düngebedarf nicht ermittelt!"),"Wert nicht ermittelt!",IF(D185="Berechnungsverfahren",'N-Berechnungsverfahren'!R185*'Dokumentation (schlagbezogen)'!C185,IF(D185="Nmin-Methode",'Nmin-Methode'!T185*'Dokumentation (schlagbezogen)'!C185,"")))))))</f>
        <v/>
      </c>
      <c r="F185" s="68"/>
      <c r="G185" s="63" t="str">
        <f>IF('P-Bedarfsermittlung'!G185="Wert nicht ermittelbar!","Wert nicht ermittelt!",IF('P-Bedarfsermittlung'!G185="Schlaggröße angeben!","Wert nicht ermittelt!",'P-Bedarfsermittlung'!G185))</f>
        <v/>
      </c>
      <c r="H185" s="69"/>
      <c r="I185" s="117"/>
    </row>
    <row r="186" spans="1:9" x14ac:dyDescent="0.25">
      <c r="A186" s="108">
        <v>180</v>
      </c>
      <c r="B186" s="58" t="str">
        <f>IF(A186="","laufende Nummer angeben!",IF(INDEX('N-Berechnungsverfahren'!B:B,MATCH('Dokumentation (schlagbezogen)'!A186,'N-Berechnungsverfahren'!A:A,0))="","",INDEX('N-Berechnungsverfahren'!B:B,MATCH('Dokumentation (schlagbezogen)'!A186,'N-Berechnungsverfahren'!A:A,0))))</f>
        <v/>
      </c>
      <c r="C186" s="62" t="str">
        <f>IF(B186="","",IF(B186="kein Schlag ausgewählt!","",INDEX(Flächenverzeichnis!B:B,MATCH('Dokumentation (schlagbezogen)'!B186,Flächenverzeichnis!A:A,0))))</f>
        <v/>
      </c>
      <c r="D186" s="67"/>
      <c r="E186" s="63" t="str">
        <f>IF(B186="","",IF(C186="","Flächenverzeichnis überprüfen!",IF(D186="","Methode auswählen!",IF(AND('Dokumentation (schlagbezogen)'!D186="Berechnungsverfahren",'N-Berechnungsverfahren'!R186="Düngebedarf nicht ermittelt!"),"Wert nicht ermittelt!",IF(AND('Dokumentation (schlagbezogen)'!D186="Nmin-Methode",'Nmin-Methode'!T186="Düngebedarf nicht ermittelt!"),"Wert nicht ermittelt!",IF(D186="Berechnungsverfahren",'N-Berechnungsverfahren'!R186*'Dokumentation (schlagbezogen)'!C186,IF(D186="Nmin-Methode",'Nmin-Methode'!T186*'Dokumentation (schlagbezogen)'!C186,"")))))))</f>
        <v/>
      </c>
      <c r="F186" s="68"/>
      <c r="G186" s="63" t="str">
        <f>IF('P-Bedarfsermittlung'!G186="Wert nicht ermittelbar!","Wert nicht ermittelt!",IF('P-Bedarfsermittlung'!G186="Schlaggröße angeben!","Wert nicht ermittelt!",'P-Bedarfsermittlung'!G186))</f>
        <v/>
      </c>
      <c r="H186" s="69"/>
      <c r="I186" s="117"/>
    </row>
    <row r="187" spans="1:9" x14ac:dyDescent="0.25">
      <c r="A187" s="108">
        <v>181</v>
      </c>
      <c r="B187" s="58" t="str">
        <f>IF(A187="","laufende Nummer angeben!",IF(INDEX('N-Berechnungsverfahren'!B:B,MATCH('Dokumentation (schlagbezogen)'!A187,'N-Berechnungsverfahren'!A:A,0))="","",INDEX('N-Berechnungsverfahren'!B:B,MATCH('Dokumentation (schlagbezogen)'!A187,'N-Berechnungsverfahren'!A:A,0))))</f>
        <v/>
      </c>
      <c r="C187" s="62" t="str">
        <f>IF(B187="","",IF(B187="kein Schlag ausgewählt!","",INDEX(Flächenverzeichnis!B:B,MATCH('Dokumentation (schlagbezogen)'!B187,Flächenverzeichnis!A:A,0))))</f>
        <v/>
      </c>
      <c r="D187" s="67"/>
      <c r="E187" s="63" t="str">
        <f>IF(B187="","",IF(C187="","Flächenverzeichnis überprüfen!",IF(D187="","Methode auswählen!",IF(AND('Dokumentation (schlagbezogen)'!D187="Berechnungsverfahren",'N-Berechnungsverfahren'!R187="Düngebedarf nicht ermittelt!"),"Wert nicht ermittelt!",IF(AND('Dokumentation (schlagbezogen)'!D187="Nmin-Methode",'Nmin-Methode'!T187="Düngebedarf nicht ermittelt!"),"Wert nicht ermittelt!",IF(D187="Berechnungsverfahren",'N-Berechnungsverfahren'!R187*'Dokumentation (schlagbezogen)'!C187,IF(D187="Nmin-Methode",'Nmin-Methode'!T187*'Dokumentation (schlagbezogen)'!C187,"")))))))</f>
        <v/>
      </c>
      <c r="F187" s="68"/>
      <c r="G187" s="63" t="str">
        <f>IF('P-Bedarfsermittlung'!G187="Wert nicht ermittelbar!","Wert nicht ermittelt!",IF('P-Bedarfsermittlung'!G187="Schlaggröße angeben!","Wert nicht ermittelt!",'P-Bedarfsermittlung'!G187))</f>
        <v/>
      </c>
      <c r="H187" s="69"/>
      <c r="I187" s="117"/>
    </row>
    <row r="188" spans="1:9" x14ac:dyDescent="0.25">
      <c r="A188" s="108">
        <v>182</v>
      </c>
      <c r="B188" s="58" t="str">
        <f>IF(A188="","laufende Nummer angeben!",IF(INDEX('N-Berechnungsverfahren'!B:B,MATCH('Dokumentation (schlagbezogen)'!A188,'N-Berechnungsverfahren'!A:A,0))="","",INDEX('N-Berechnungsverfahren'!B:B,MATCH('Dokumentation (schlagbezogen)'!A188,'N-Berechnungsverfahren'!A:A,0))))</f>
        <v/>
      </c>
      <c r="C188" s="62" t="str">
        <f>IF(B188="","",IF(B188="kein Schlag ausgewählt!","",INDEX(Flächenverzeichnis!B:B,MATCH('Dokumentation (schlagbezogen)'!B188,Flächenverzeichnis!A:A,0))))</f>
        <v/>
      </c>
      <c r="D188" s="67"/>
      <c r="E188" s="63" t="str">
        <f>IF(B188="","",IF(C188="","Flächenverzeichnis überprüfen!",IF(D188="","Methode auswählen!",IF(AND('Dokumentation (schlagbezogen)'!D188="Berechnungsverfahren",'N-Berechnungsverfahren'!R188="Düngebedarf nicht ermittelt!"),"Wert nicht ermittelt!",IF(AND('Dokumentation (schlagbezogen)'!D188="Nmin-Methode",'Nmin-Methode'!T188="Düngebedarf nicht ermittelt!"),"Wert nicht ermittelt!",IF(D188="Berechnungsverfahren",'N-Berechnungsverfahren'!R188*'Dokumentation (schlagbezogen)'!C188,IF(D188="Nmin-Methode",'Nmin-Methode'!T188*'Dokumentation (schlagbezogen)'!C188,"")))))))</f>
        <v/>
      </c>
      <c r="F188" s="68"/>
      <c r="G188" s="63" t="str">
        <f>IF('P-Bedarfsermittlung'!G188="Wert nicht ermittelbar!","Wert nicht ermittelt!",IF('P-Bedarfsermittlung'!G188="Schlaggröße angeben!","Wert nicht ermittelt!",'P-Bedarfsermittlung'!G188))</f>
        <v/>
      </c>
      <c r="H188" s="69"/>
      <c r="I188" s="117"/>
    </row>
    <row r="189" spans="1:9" x14ac:dyDescent="0.25">
      <c r="A189" s="108">
        <v>183</v>
      </c>
      <c r="B189" s="58" t="str">
        <f>IF(A189="","laufende Nummer angeben!",IF(INDEX('N-Berechnungsverfahren'!B:B,MATCH('Dokumentation (schlagbezogen)'!A189,'N-Berechnungsverfahren'!A:A,0))="","",INDEX('N-Berechnungsverfahren'!B:B,MATCH('Dokumentation (schlagbezogen)'!A189,'N-Berechnungsverfahren'!A:A,0))))</f>
        <v/>
      </c>
      <c r="C189" s="62" t="str">
        <f>IF(B189="","",IF(B189="kein Schlag ausgewählt!","",INDEX(Flächenverzeichnis!B:B,MATCH('Dokumentation (schlagbezogen)'!B189,Flächenverzeichnis!A:A,0))))</f>
        <v/>
      </c>
      <c r="D189" s="67"/>
      <c r="E189" s="63" t="str">
        <f>IF(B189="","",IF(C189="","Flächenverzeichnis überprüfen!",IF(D189="","Methode auswählen!",IF(AND('Dokumentation (schlagbezogen)'!D189="Berechnungsverfahren",'N-Berechnungsverfahren'!R189="Düngebedarf nicht ermittelt!"),"Wert nicht ermittelt!",IF(AND('Dokumentation (schlagbezogen)'!D189="Nmin-Methode",'Nmin-Methode'!T189="Düngebedarf nicht ermittelt!"),"Wert nicht ermittelt!",IF(D189="Berechnungsverfahren",'N-Berechnungsverfahren'!R189*'Dokumentation (schlagbezogen)'!C189,IF(D189="Nmin-Methode",'Nmin-Methode'!T189*'Dokumentation (schlagbezogen)'!C189,"")))))))</f>
        <v/>
      </c>
      <c r="F189" s="68"/>
      <c r="G189" s="63" t="str">
        <f>IF('P-Bedarfsermittlung'!G189="Wert nicht ermittelbar!","Wert nicht ermittelt!",IF('P-Bedarfsermittlung'!G189="Schlaggröße angeben!","Wert nicht ermittelt!",'P-Bedarfsermittlung'!G189))</f>
        <v/>
      </c>
      <c r="H189" s="69"/>
      <c r="I189" s="117"/>
    </row>
    <row r="190" spans="1:9" x14ac:dyDescent="0.25">
      <c r="A190" s="108">
        <v>184</v>
      </c>
      <c r="B190" s="58" t="str">
        <f>IF(A190="","laufende Nummer angeben!",IF(INDEX('N-Berechnungsverfahren'!B:B,MATCH('Dokumentation (schlagbezogen)'!A190,'N-Berechnungsverfahren'!A:A,0))="","",INDEX('N-Berechnungsverfahren'!B:B,MATCH('Dokumentation (schlagbezogen)'!A190,'N-Berechnungsverfahren'!A:A,0))))</f>
        <v/>
      </c>
      <c r="C190" s="62" t="str">
        <f>IF(B190="","",IF(B190="kein Schlag ausgewählt!","",INDEX(Flächenverzeichnis!B:B,MATCH('Dokumentation (schlagbezogen)'!B190,Flächenverzeichnis!A:A,0))))</f>
        <v/>
      </c>
      <c r="D190" s="67"/>
      <c r="E190" s="63" t="str">
        <f>IF(B190="","",IF(C190="","Flächenverzeichnis überprüfen!",IF(D190="","Methode auswählen!",IF(AND('Dokumentation (schlagbezogen)'!D190="Berechnungsverfahren",'N-Berechnungsverfahren'!R190="Düngebedarf nicht ermittelt!"),"Wert nicht ermittelt!",IF(AND('Dokumentation (schlagbezogen)'!D190="Nmin-Methode",'Nmin-Methode'!T190="Düngebedarf nicht ermittelt!"),"Wert nicht ermittelt!",IF(D190="Berechnungsverfahren",'N-Berechnungsverfahren'!R190*'Dokumentation (schlagbezogen)'!C190,IF(D190="Nmin-Methode",'Nmin-Methode'!T190*'Dokumentation (schlagbezogen)'!C190,"")))))))</f>
        <v/>
      </c>
      <c r="F190" s="68"/>
      <c r="G190" s="63" t="str">
        <f>IF('P-Bedarfsermittlung'!G190="Wert nicht ermittelbar!","Wert nicht ermittelt!",IF('P-Bedarfsermittlung'!G190="Schlaggröße angeben!","Wert nicht ermittelt!",'P-Bedarfsermittlung'!G190))</f>
        <v/>
      </c>
      <c r="H190" s="69"/>
      <c r="I190" s="117"/>
    </row>
    <row r="191" spans="1:9" x14ac:dyDescent="0.25">
      <c r="A191" s="108">
        <v>185</v>
      </c>
      <c r="B191" s="58" t="str">
        <f>IF(A191="","laufende Nummer angeben!",IF(INDEX('N-Berechnungsverfahren'!B:B,MATCH('Dokumentation (schlagbezogen)'!A191,'N-Berechnungsverfahren'!A:A,0))="","",INDEX('N-Berechnungsverfahren'!B:B,MATCH('Dokumentation (schlagbezogen)'!A191,'N-Berechnungsverfahren'!A:A,0))))</f>
        <v/>
      </c>
      <c r="C191" s="62" t="str">
        <f>IF(B191="","",IF(B191="kein Schlag ausgewählt!","",INDEX(Flächenverzeichnis!B:B,MATCH('Dokumentation (schlagbezogen)'!B191,Flächenverzeichnis!A:A,0))))</f>
        <v/>
      </c>
      <c r="D191" s="67"/>
      <c r="E191" s="63" t="str">
        <f>IF(B191="","",IF(C191="","Flächenverzeichnis überprüfen!",IF(D191="","Methode auswählen!",IF(AND('Dokumentation (schlagbezogen)'!D191="Berechnungsverfahren",'N-Berechnungsverfahren'!R191="Düngebedarf nicht ermittelt!"),"Wert nicht ermittelt!",IF(AND('Dokumentation (schlagbezogen)'!D191="Nmin-Methode",'Nmin-Methode'!T191="Düngebedarf nicht ermittelt!"),"Wert nicht ermittelt!",IF(D191="Berechnungsverfahren",'N-Berechnungsverfahren'!R191*'Dokumentation (schlagbezogen)'!C191,IF(D191="Nmin-Methode",'Nmin-Methode'!T191*'Dokumentation (schlagbezogen)'!C191,"")))))))</f>
        <v/>
      </c>
      <c r="F191" s="68"/>
      <c r="G191" s="63" t="str">
        <f>IF('P-Bedarfsermittlung'!G191="Wert nicht ermittelbar!","Wert nicht ermittelt!",IF('P-Bedarfsermittlung'!G191="Schlaggröße angeben!","Wert nicht ermittelt!",'P-Bedarfsermittlung'!G191))</f>
        <v/>
      </c>
      <c r="H191" s="69"/>
      <c r="I191" s="117"/>
    </row>
    <row r="192" spans="1:9" x14ac:dyDescent="0.25">
      <c r="A192" s="108">
        <v>186</v>
      </c>
      <c r="B192" s="58" t="str">
        <f>IF(A192="","laufende Nummer angeben!",IF(INDEX('N-Berechnungsverfahren'!B:B,MATCH('Dokumentation (schlagbezogen)'!A192,'N-Berechnungsverfahren'!A:A,0))="","",INDEX('N-Berechnungsverfahren'!B:B,MATCH('Dokumentation (schlagbezogen)'!A192,'N-Berechnungsverfahren'!A:A,0))))</f>
        <v/>
      </c>
      <c r="C192" s="62" t="str">
        <f>IF(B192="","",IF(B192="kein Schlag ausgewählt!","",INDEX(Flächenverzeichnis!B:B,MATCH('Dokumentation (schlagbezogen)'!B192,Flächenverzeichnis!A:A,0))))</f>
        <v/>
      </c>
      <c r="D192" s="67"/>
      <c r="E192" s="63" t="str">
        <f>IF(B192="","",IF(C192="","Flächenverzeichnis überprüfen!",IF(D192="","Methode auswählen!",IF(AND('Dokumentation (schlagbezogen)'!D192="Berechnungsverfahren",'N-Berechnungsverfahren'!R192="Düngebedarf nicht ermittelt!"),"Wert nicht ermittelt!",IF(AND('Dokumentation (schlagbezogen)'!D192="Nmin-Methode",'Nmin-Methode'!T192="Düngebedarf nicht ermittelt!"),"Wert nicht ermittelt!",IF(D192="Berechnungsverfahren",'N-Berechnungsverfahren'!R192*'Dokumentation (schlagbezogen)'!C192,IF(D192="Nmin-Methode",'Nmin-Methode'!T192*'Dokumentation (schlagbezogen)'!C192,"")))))))</f>
        <v/>
      </c>
      <c r="F192" s="68"/>
      <c r="G192" s="63" t="str">
        <f>IF('P-Bedarfsermittlung'!G192="Wert nicht ermittelbar!","Wert nicht ermittelt!",IF('P-Bedarfsermittlung'!G192="Schlaggröße angeben!","Wert nicht ermittelt!",'P-Bedarfsermittlung'!G192))</f>
        <v/>
      </c>
      <c r="H192" s="69"/>
      <c r="I192" s="117"/>
    </row>
    <row r="193" spans="1:9" x14ac:dyDescent="0.25">
      <c r="A193" s="108">
        <v>187</v>
      </c>
      <c r="B193" s="58" t="str">
        <f>IF(A193="","laufende Nummer angeben!",IF(INDEX('N-Berechnungsverfahren'!B:B,MATCH('Dokumentation (schlagbezogen)'!A193,'N-Berechnungsverfahren'!A:A,0))="","",INDEX('N-Berechnungsverfahren'!B:B,MATCH('Dokumentation (schlagbezogen)'!A193,'N-Berechnungsverfahren'!A:A,0))))</f>
        <v/>
      </c>
      <c r="C193" s="62" t="str">
        <f>IF(B193="","",IF(B193="kein Schlag ausgewählt!","",INDEX(Flächenverzeichnis!B:B,MATCH('Dokumentation (schlagbezogen)'!B193,Flächenverzeichnis!A:A,0))))</f>
        <v/>
      </c>
      <c r="D193" s="67"/>
      <c r="E193" s="63" t="str">
        <f>IF(B193="","",IF(C193="","Flächenverzeichnis überprüfen!",IF(D193="","Methode auswählen!",IF(AND('Dokumentation (schlagbezogen)'!D193="Berechnungsverfahren",'N-Berechnungsverfahren'!R193="Düngebedarf nicht ermittelt!"),"Wert nicht ermittelt!",IF(AND('Dokumentation (schlagbezogen)'!D193="Nmin-Methode",'Nmin-Methode'!T193="Düngebedarf nicht ermittelt!"),"Wert nicht ermittelt!",IF(D193="Berechnungsverfahren",'N-Berechnungsverfahren'!R193*'Dokumentation (schlagbezogen)'!C193,IF(D193="Nmin-Methode",'Nmin-Methode'!T193*'Dokumentation (schlagbezogen)'!C193,"")))))))</f>
        <v/>
      </c>
      <c r="F193" s="68"/>
      <c r="G193" s="63" t="str">
        <f>IF('P-Bedarfsermittlung'!G193="Wert nicht ermittelbar!","Wert nicht ermittelt!",IF('P-Bedarfsermittlung'!G193="Schlaggröße angeben!","Wert nicht ermittelt!",'P-Bedarfsermittlung'!G193))</f>
        <v/>
      </c>
      <c r="H193" s="69"/>
      <c r="I193" s="117"/>
    </row>
    <row r="194" spans="1:9" x14ac:dyDescent="0.25">
      <c r="A194" s="108">
        <v>188</v>
      </c>
      <c r="B194" s="58" t="str">
        <f>IF(A194="","laufende Nummer angeben!",IF(INDEX('N-Berechnungsverfahren'!B:B,MATCH('Dokumentation (schlagbezogen)'!A194,'N-Berechnungsverfahren'!A:A,0))="","",INDEX('N-Berechnungsverfahren'!B:B,MATCH('Dokumentation (schlagbezogen)'!A194,'N-Berechnungsverfahren'!A:A,0))))</f>
        <v/>
      </c>
      <c r="C194" s="62" t="str">
        <f>IF(B194="","",IF(B194="kein Schlag ausgewählt!","",INDEX(Flächenverzeichnis!B:B,MATCH('Dokumentation (schlagbezogen)'!B194,Flächenverzeichnis!A:A,0))))</f>
        <v/>
      </c>
      <c r="D194" s="67"/>
      <c r="E194" s="63" t="str">
        <f>IF(B194="","",IF(C194="","Flächenverzeichnis überprüfen!",IF(D194="","Methode auswählen!",IF(AND('Dokumentation (schlagbezogen)'!D194="Berechnungsverfahren",'N-Berechnungsverfahren'!R194="Düngebedarf nicht ermittelt!"),"Wert nicht ermittelt!",IF(AND('Dokumentation (schlagbezogen)'!D194="Nmin-Methode",'Nmin-Methode'!T194="Düngebedarf nicht ermittelt!"),"Wert nicht ermittelt!",IF(D194="Berechnungsverfahren",'N-Berechnungsverfahren'!R194*'Dokumentation (schlagbezogen)'!C194,IF(D194="Nmin-Methode",'Nmin-Methode'!T194*'Dokumentation (schlagbezogen)'!C194,"")))))))</f>
        <v/>
      </c>
      <c r="F194" s="68"/>
      <c r="G194" s="63" t="str">
        <f>IF('P-Bedarfsermittlung'!G194="Wert nicht ermittelbar!","Wert nicht ermittelt!",IF('P-Bedarfsermittlung'!G194="Schlaggröße angeben!","Wert nicht ermittelt!",'P-Bedarfsermittlung'!G194))</f>
        <v/>
      </c>
      <c r="H194" s="69"/>
      <c r="I194" s="117"/>
    </row>
    <row r="195" spans="1:9" x14ac:dyDescent="0.25">
      <c r="A195" s="108">
        <v>189</v>
      </c>
      <c r="B195" s="58" t="str">
        <f>IF(A195="","laufende Nummer angeben!",IF(INDEX('N-Berechnungsverfahren'!B:B,MATCH('Dokumentation (schlagbezogen)'!A195,'N-Berechnungsverfahren'!A:A,0))="","",INDEX('N-Berechnungsverfahren'!B:B,MATCH('Dokumentation (schlagbezogen)'!A195,'N-Berechnungsverfahren'!A:A,0))))</f>
        <v/>
      </c>
      <c r="C195" s="62" t="str">
        <f>IF(B195="","",IF(B195="kein Schlag ausgewählt!","",INDEX(Flächenverzeichnis!B:B,MATCH('Dokumentation (schlagbezogen)'!B195,Flächenverzeichnis!A:A,0))))</f>
        <v/>
      </c>
      <c r="D195" s="67"/>
      <c r="E195" s="63" t="str">
        <f>IF(B195="","",IF(C195="","Flächenverzeichnis überprüfen!",IF(D195="","Methode auswählen!",IF(AND('Dokumentation (schlagbezogen)'!D195="Berechnungsverfahren",'N-Berechnungsverfahren'!R195="Düngebedarf nicht ermittelt!"),"Wert nicht ermittelt!",IF(AND('Dokumentation (schlagbezogen)'!D195="Nmin-Methode",'Nmin-Methode'!T195="Düngebedarf nicht ermittelt!"),"Wert nicht ermittelt!",IF(D195="Berechnungsverfahren",'N-Berechnungsverfahren'!R195*'Dokumentation (schlagbezogen)'!C195,IF(D195="Nmin-Methode",'Nmin-Methode'!T195*'Dokumentation (schlagbezogen)'!C195,"")))))))</f>
        <v/>
      </c>
      <c r="F195" s="68"/>
      <c r="G195" s="63" t="str">
        <f>IF('P-Bedarfsermittlung'!G195="Wert nicht ermittelbar!","Wert nicht ermittelt!",IF('P-Bedarfsermittlung'!G195="Schlaggröße angeben!","Wert nicht ermittelt!",'P-Bedarfsermittlung'!G195))</f>
        <v/>
      </c>
      <c r="H195" s="69"/>
      <c r="I195" s="117"/>
    </row>
    <row r="196" spans="1:9" x14ac:dyDescent="0.25">
      <c r="A196" s="108">
        <v>190</v>
      </c>
      <c r="B196" s="58" t="str">
        <f>IF(A196="","laufende Nummer angeben!",IF(INDEX('N-Berechnungsverfahren'!B:B,MATCH('Dokumentation (schlagbezogen)'!A196,'N-Berechnungsverfahren'!A:A,0))="","",INDEX('N-Berechnungsverfahren'!B:B,MATCH('Dokumentation (schlagbezogen)'!A196,'N-Berechnungsverfahren'!A:A,0))))</f>
        <v/>
      </c>
      <c r="C196" s="62" t="str">
        <f>IF(B196="","",IF(B196="kein Schlag ausgewählt!","",INDEX(Flächenverzeichnis!B:B,MATCH('Dokumentation (schlagbezogen)'!B196,Flächenverzeichnis!A:A,0))))</f>
        <v/>
      </c>
      <c r="D196" s="67"/>
      <c r="E196" s="63" t="str">
        <f>IF(B196="","",IF(C196="","Flächenverzeichnis überprüfen!",IF(D196="","Methode auswählen!",IF(AND('Dokumentation (schlagbezogen)'!D196="Berechnungsverfahren",'N-Berechnungsverfahren'!R196="Düngebedarf nicht ermittelt!"),"Wert nicht ermittelt!",IF(AND('Dokumentation (schlagbezogen)'!D196="Nmin-Methode",'Nmin-Methode'!T196="Düngebedarf nicht ermittelt!"),"Wert nicht ermittelt!",IF(D196="Berechnungsverfahren",'N-Berechnungsverfahren'!R196*'Dokumentation (schlagbezogen)'!C196,IF(D196="Nmin-Methode",'Nmin-Methode'!T196*'Dokumentation (schlagbezogen)'!C196,"")))))))</f>
        <v/>
      </c>
      <c r="F196" s="68"/>
      <c r="G196" s="63" t="str">
        <f>IF('P-Bedarfsermittlung'!G196="Wert nicht ermittelbar!","Wert nicht ermittelt!",IF('P-Bedarfsermittlung'!G196="Schlaggröße angeben!","Wert nicht ermittelt!",'P-Bedarfsermittlung'!G196))</f>
        <v/>
      </c>
      <c r="H196" s="69"/>
      <c r="I196" s="117"/>
    </row>
    <row r="197" spans="1:9" x14ac:dyDescent="0.25">
      <c r="A197" s="108">
        <v>191</v>
      </c>
      <c r="B197" s="58" t="str">
        <f>IF(A197="","laufende Nummer angeben!",IF(INDEX('N-Berechnungsverfahren'!B:B,MATCH('Dokumentation (schlagbezogen)'!A197,'N-Berechnungsverfahren'!A:A,0))="","",INDEX('N-Berechnungsverfahren'!B:B,MATCH('Dokumentation (schlagbezogen)'!A197,'N-Berechnungsverfahren'!A:A,0))))</f>
        <v/>
      </c>
      <c r="C197" s="62" t="str">
        <f>IF(B197="","",IF(B197="kein Schlag ausgewählt!","",INDEX(Flächenverzeichnis!B:B,MATCH('Dokumentation (schlagbezogen)'!B197,Flächenverzeichnis!A:A,0))))</f>
        <v/>
      </c>
      <c r="D197" s="67"/>
      <c r="E197" s="63" t="str">
        <f>IF(B197="","",IF(C197="","Flächenverzeichnis überprüfen!",IF(D197="","Methode auswählen!",IF(AND('Dokumentation (schlagbezogen)'!D197="Berechnungsverfahren",'N-Berechnungsverfahren'!R197="Düngebedarf nicht ermittelt!"),"Wert nicht ermittelt!",IF(AND('Dokumentation (schlagbezogen)'!D197="Nmin-Methode",'Nmin-Methode'!T197="Düngebedarf nicht ermittelt!"),"Wert nicht ermittelt!",IF(D197="Berechnungsverfahren",'N-Berechnungsverfahren'!R197*'Dokumentation (schlagbezogen)'!C197,IF(D197="Nmin-Methode",'Nmin-Methode'!T197*'Dokumentation (schlagbezogen)'!C197,"")))))))</f>
        <v/>
      </c>
      <c r="F197" s="68"/>
      <c r="G197" s="63" t="str">
        <f>IF('P-Bedarfsermittlung'!G197="Wert nicht ermittelbar!","Wert nicht ermittelt!",IF('P-Bedarfsermittlung'!G197="Schlaggröße angeben!","Wert nicht ermittelt!",'P-Bedarfsermittlung'!G197))</f>
        <v/>
      </c>
      <c r="H197" s="69"/>
      <c r="I197" s="117"/>
    </row>
    <row r="198" spans="1:9" x14ac:dyDescent="0.25">
      <c r="A198" s="108">
        <v>192</v>
      </c>
      <c r="B198" s="58" t="str">
        <f>IF(A198="","laufende Nummer angeben!",IF(INDEX('N-Berechnungsverfahren'!B:B,MATCH('Dokumentation (schlagbezogen)'!A198,'N-Berechnungsverfahren'!A:A,0))="","",INDEX('N-Berechnungsverfahren'!B:B,MATCH('Dokumentation (schlagbezogen)'!A198,'N-Berechnungsverfahren'!A:A,0))))</f>
        <v/>
      </c>
      <c r="C198" s="62" t="str">
        <f>IF(B198="","",IF(B198="kein Schlag ausgewählt!","",INDEX(Flächenverzeichnis!B:B,MATCH('Dokumentation (schlagbezogen)'!B198,Flächenverzeichnis!A:A,0))))</f>
        <v/>
      </c>
      <c r="D198" s="67"/>
      <c r="E198" s="63" t="str">
        <f>IF(B198="","",IF(C198="","Flächenverzeichnis überprüfen!",IF(D198="","Methode auswählen!",IF(AND('Dokumentation (schlagbezogen)'!D198="Berechnungsverfahren",'N-Berechnungsverfahren'!R198="Düngebedarf nicht ermittelt!"),"Wert nicht ermittelt!",IF(AND('Dokumentation (schlagbezogen)'!D198="Nmin-Methode",'Nmin-Methode'!T198="Düngebedarf nicht ermittelt!"),"Wert nicht ermittelt!",IF(D198="Berechnungsverfahren",'N-Berechnungsverfahren'!R198*'Dokumentation (schlagbezogen)'!C198,IF(D198="Nmin-Methode",'Nmin-Methode'!T198*'Dokumentation (schlagbezogen)'!C198,"")))))))</f>
        <v/>
      </c>
      <c r="F198" s="68"/>
      <c r="G198" s="63" t="str">
        <f>IF('P-Bedarfsermittlung'!G198="Wert nicht ermittelbar!","Wert nicht ermittelt!",IF('P-Bedarfsermittlung'!G198="Schlaggröße angeben!","Wert nicht ermittelt!",'P-Bedarfsermittlung'!G198))</f>
        <v/>
      </c>
      <c r="H198" s="69"/>
      <c r="I198" s="117"/>
    </row>
    <row r="199" spans="1:9" x14ac:dyDescent="0.25">
      <c r="A199" s="108">
        <v>193</v>
      </c>
      <c r="B199" s="58" t="str">
        <f>IF(A199="","laufende Nummer angeben!",IF(INDEX('N-Berechnungsverfahren'!B:B,MATCH('Dokumentation (schlagbezogen)'!A199,'N-Berechnungsverfahren'!A:A,0))="","",INDEX('N-Berechnungsverfahren'!B:B,MATCH('Dokumentation (schlagbezogen)'!A199,'N-Berechnungsverfahren'!A:A,0))))</f>
        <v/>
      </c>
      <c r="C199" s="62" t="str">
        <f>IF(B199="","",IF(B199="kein Schlag ausgewählt!","",INDEX(Flächenverzeichnis!B:B,MATCH('Dokumentation (schlagbezogen)'!B199,Flächenverzeichnis!A:A,0))))</f>
        <v/>
      </c>
      <c r="D199" s="67"/>
      <c r="E199" s="63" t="str">
        <f>IF(B199="","",IF(C199="","Flächenverzeichnis überprüfen!",IF(D199="","Methode auswählen!",IF(AND('Dokumentation (schlagbezogen)'!D199="Berechnungsverfahren",'N-Berechnungsverfahren'!R199="Düngebedarf nicht ermittelt!"),"Wert nicht ermittelt!",IF(AND('Dokumentation (schlagbezogen)'!D199="Nmin-Methode",'Nmin-Methode'!T199="Düngebedarf nicht ermittelt!"),"Wert nicht ermittelt!",IF(D199="Berechnungsverfahren",'N-Berechnungsverfahren'!R199*'Dokumentation (schlagbezogen)'!C199,IF(D199="Nmin-Methode",'Nmin-Methode'!T199*'Dokumentation (schlagbezogen)'!C199,"")))))))</f>
        <v/>
      </c>
      <c r="F199" s="68"/>
      <c r="G199" s="63" t="str">
        <f>IF('P-Bedarfsermittlung'!G199="Wert nicht ermittelbar!","Wert nicht ermittelt!",IF('P-Bedarfsermittlung'!G199="Schlaggröße angeben!","Wert nicht ermittelt!",'P-Bedarfsermittlung'!G199))</f>
        <v/>
      </c>
      <c r="H199" s="69"/>
      <c r="I199" s="117"/>
    </row>
    <row r="200" spans="1:9" x14ac:dyDescent="0.25">
      <c r="A200" s="108">
        <v>194</v>
      </c>
      <c r="B200" s="58" t="str">
        <f>IF(A200="","laufende Nummer angeben!",IF(INDEX('N-Berechnungsverfahren'!B:B,MATCH('Dokumentation (schlagbezogen)'!A200,'N-Berechnungsverfahren'!A:A,0))="","",INDEX('N-Berechnungsverfahren'!B:B,MATCH('Dokumentation (schlagbezogen)'!A200,'N-Berechnungsverfahren'!A:A,0))))</f>
        <v/>
      </c>
      <c r="C200" s="62" t="str">
        <f>IF(B200="","",IF(B200="kein Schlag ausgewählt!","",INDEX(Flächenverzeichnis!B:B,MATCH('Dokumentation (schlagbezogen)'!B200,Flächenverzeichnis!A:A,0))))</f>
        <v/>
      </c>
      <c r="D200" s="67"/>
      <c r="E200" s="63" t="str">
        <f>IF(B200="","",IF(C200="","Flächenverzeichnis überprüfen!",IF(D200="","Methode auswählen!",IF(AND('Dokumentation (schlagbezogen)'!D200="Berechnungsverfahren",'N-Berechnungsverfahren'!R200="Düngebedarf nicht ermittelt!"),"Wert nicht ermittelt!",IF(AND('Dokumentation (schlagbezogen)'!D200="Nmin-Methode",'Nmin-Methode'!T200="Düngebedarf nicht ermittelt!"),"Wert nicht ermittelt!",IF(D200="Berechnungsverfahren",'N-Berechnungsverfahren'!R200*'Dokumentation (schlagbezogen)'!C200,IF(D200="Nmin-Methode",'Nmin-Methode'!T200*'Dokumentation (schlagbezogen)'!C200,"")))))))</f>
        <v/>
      </c>
      <c r="F200" s="68"/>
      <c r="G200" s="63" t="str">
        <f>IF('P-Bedarfsermittlung'!G200="Wert nicht ermittelbar!","Wert nicht ermittelt!",IF('P-Bedarfsermittlung'!G200="Schlaggröße angeben!","Wert nicht ermittelt!",'P-Bedarfsermittlung'!G200))</f>
        <v/>
      </c>
      <c r="H200" s="69"/>
      <c r="I200" s="117"/>
    </row>
    <row r="201" spans="1:9" x14ac:dyDescent="0.25">
      <c r="A201" s="108">
        <v>195</v>
      </c>
      <c r="B201" s="58" t="str">
        <f>IF(A201="","laufende Nummer angeben!",IF(INDEX('N-Berechnungsverfahren'!B:B,MATCH('Dokumentation (schlagbezogen)'!A201,'N-Berechnungsverfahren'!A:A,0))="","",INDEX('N-Berechnungsverfahren'!B:B,MATCH('Dokumentation (schlagbezogen)'!A201,'N-Berechnungsverfahren'!A:A,0))))</f>
        <v/>
      </c>
      <c r="C201" s="62" t="str">
        <f>IF(B201="","",IF(B201="kein Schlag ausgewählt!","",INDEX(Flächenverzeichnis!B:B,MATCH('Dokumentation (schlagbezogen)'!B201,Flächenverzeichnis!A:A,0))))</f>
        <v/>
      </c>
      <c r="D201" s="67"/>
      <c r="E201" s="63" t="str">
        <f>IF(B201="","",IF(C201="","Flächenverzeichnis überprüfen!",IF(D201="","Methode auswählen!",IF(AND('Dokumentation (schlagbezogen)'!D201="Berechnungsverfahren",'N-Berechnungsverfahren'!R201="Düngebedarf nicht ermittelt!"),"Wert nicht ermittelt!",IF(AND('Dokumentation (schlagbezogen)'!D201="Nmin-Methode",'Nmin-Methode'!T201="Düngebedarf nicht ermittelt!"),"Wert nicht ermittelt!",IF(D201="Berechnungsverfahren",'N-Berechnungsverfahren'!R201*'Dokumentation (schlagbezogen)'!C201,IF(D201="Nmin-Methode",'Nmin-Methode'!T201*'Dokumentation (schlagbezogen)'!C201,"")))))))</f>
        <v/>
      </c>
      <c r="F201" s="68"/>
      <c r="G201" s="63" t="str">
        <f>IF('P-Bedarfsermittlung'!G201="Wert nicht ermittelbar!","Wert nicht ermittelt!",IF('P-Bedarfsermittlung'!G201="Schlaggröße angeben!","Wert nicht ermittelt!",'P-Bedarfsermittlung'!G201))</f>
        <v/>
      </c>
      <c r="H201" s="69"/>
      <c r="I201" s="117"/>
    </row>
    <row r="202" spans="1:9" x14ac:dyDescent="0.25">
      <c r="A202" s="108">
        <v>196</v>
      </c>
      <c r="B202" s="58" t="str">
        <f>IF(A202="","laufende Nummer angeben!",IF(INDEX('N-Berechnungsverfahren'!B:B,MATCH('Dokumentation (schlagbezogen)'!A202,'N-Berechnungsverfahren'!A:A,0))="","",INDEX('N-Berechnungsverfahren'!B:B,MATCH('Dokumentation (schlagbezogen)'!A202,'N-Berechnungsverfahren'!A:A,0))))</f>
        <v/>
      </c>
      <c r="C202" s="62" t="str">
        <f>IF(B202="","",IF(B202="kein Schlag ausgewählt!","",INDEX(Flächenverzeichnis!B:B,MATCH('Dokumentation (schlagbezogen)'!B202,Flächenverzeichnis!A:A,0))))</f>
        <v/>
      </c>
      <c r="D202" s="67"/>
      <c r="E202" s="63" t="str">
        <f>IF(B202="","",IF(C202="","Flächenverzeichnis überprüfen!",IF(D202="","Methode auswählen!",IF(AND('Dokumentation (schlagbezogen)'!D202="Berechnungsverfahren",'N-Berechnungsverfahren'!R202="Düngebedarf nicht ermittelt!"),"Wert nicht ermittelt!",IF(AND('Dokumentation (schlagbezogen)'!D202="Nmin-Methode",'Nmin-Methode'!T202="Düngebedarf nicht ermittelt!"),"Wert nicht ermittelt!",IF(D202="Berechnungsverfahren",'N-Berechnungsverfahren'!R202*'Dokumentation (schlagbezogen)'!C202,IF(D202="Nmin-Methode",'Nmin-Methode'!T202*'Dokumentation (schlagbezogen)'!C202,"")))))))</f>
        <v/>
      </c>
      <c r="F202" s="68"/>
      <c r="G202" s="63" t="str">
        <f>IF('P-Bedarfsermittlung'!G202="Wert nicht ermittelbar!","Wert nicht ermittelt!",IF('P-Bedarfsermittlung'!G202="Schlaggröße angeben!","Wert nicht ermittelt!",'P-Bedarfsermittlung'!G202))</f>
        <v/>
      </c>
      <c r="H202" s="69"/>
      <c r="I202" s="117"/>
    </row>
    <row r="203" spans="1:9" ht="15.75" thickBot="1" x14ac:dyDescent="0.3">
      <c r="A203" s="110">
        <v>197</v>
      </c>
      <c r="B203" s="111" t="str">
        <f>IF(A203="","laufende Nummer angeben!",IF(INDEX('N-Berechnungsverfahren'!B:B,MATCH('Dokumentation (schlagbezogen)'!A203,'N-Berechnungsverfahren'!A:A,0))="","",INDEX('N-Berechnungsverfahren'!B:B,MATCH('Dokumentation (schlagbezogen)'!A203,'N-Berechnungsverfahren'!A:A,0))))</f>
        <v/>
      </c>
      <c r="C203" s="118" t="str">
        <f>IF(B203="","",IF(B203="kein Schlag ausgewählt!","",INDEX(Flächenverzeichnis!B:B,MATCH('Dokumentation (schlagbezogen)'!B203,Flächenverzeichnis!A:A,0))))</f>
        <v/>
      </c>
      <c r="D203" s="119"/>
      <c r="E203" s="120" t="str">
        <f>IF(B203="","",IF(C203="","Flächenverzeichnis überprüfen!",IF(D203="","Methode auswählen!",IF(AND('Dokumentation (schlagbezogen)'!D203="Berechnungsverfahren",'N-Berechnungsverfahren'!R203="Düngebedarf nicht ermittelt!"),"Wert nicht ermittelt!",IF(AND('Dokumentation (schlagbezogen)'!D203="Nmin-Methode",'Nmin-Methode'!T203="Düngebedarf nicht ermittelt!"),"Wert nicht ermittelt!",IF(D203="Berechnungsverfahren",'N-Berechnungsverfahren'!R203*'Dokumentation (schlagbezogen)'!C203,IF(D203="Nmin-Methode",'Nmin-Methode'!T203*'Dokumentation (schlagbezogen)'!C203,"")))))))</f>
        <v/>
      </c>
      <c r="F203" s="121"/>
      <c r="G203" s="120" t="str">
        <f>IF('P-Bedarfsermittlung'!G203="Wert nicht ermittelbar!","Wert nicht ermittelt!",IF('P-Bedarfsermittlung'!G203="Schlaggröße angeben!","Wert nicht ermittelt!",'P-Bedarfsermittlung'!G203))</f>
        <v/>
      </c>
      <c r="H203" s="122"/>
      <c r="I203" s="123"/>
    </row>
  </sheetData>
  <sheetProtection algorithmName="SHA-512" hashValue="L8h5zM5ewClLgzaRZp+xRkPnJM6KVdtqxTdMFbjAdL7lN5QLw5661XCOvekyL0/e6M8GOx9V6MsZbKln7fYulQ==" saltValue="FoJEQGNZQSueDBiBYbFDFw==" spinCount="100000" sheet="1" objects="1" selectLockedCells="1"/>
  <mergeCells count="4">
    <mergeCell ref="A1:I2"/>
    <mergeCell ref="A3:I3"/>
    <mergeCell ref="A5:A6"/>
    <mergeCell ref="B5:B6"/>
  </mergeCells>
  <conditionalFormatting sqref="E7:E104 E203">
    <cfRule type="containsText" dxfId="21" priority="6" operator="containsText" text="Wert nicht ermittelt!">
      <formula>NOT(ISERROR(SEARCH("Wert nicht ermittelt!",E7)))</formula>
    </cfRule>
    <cfRule type="containsText" dxfId="20" priority="7" operator="containsText" text="Methode auswählen!">
      <formula>NOT(ISERROR(SEARCH("Methode auswählen!",E7)))</formula>
    </cfRule>
    <cfRule type="containsText" dxfId="19" priority="8" operator="containsText" text="Flächenverzeichnis überprüfen!">
      <formula>NOT(ISERROR(SEARCH("Flächenverzeichnis überprüfen!",E7)))</formula>
    </cfRule>
  </conditionalFormatting>
  <conditionalFormatting sqref="G7:G104 G203">
    <cfRule type="containsText" dxfId="18" priority="5" operator="containsText" text="Wert nicht ermittelt!">
      <formula>NOT(ISERROR(SEARCH("Wert nicht ermittelt!",G7)))</formula>
    </cfRule>
  </conditionalFormatting>
  <conditionalFormatting sqref="E105:E202">
    <cfRule type="containsText" dxfId="17" priority="2" operator="containsText" text="Wert nicht ermittelt!">
      <formula>NOT(ISERROR(SEARCH("Wert nicht ermittelt!",E105)))</formula>
    </cfRule>
    <cfRule type="containsText" dxfId="16" priority="3" operator="containsText" text="Methode auswählen!">
      <formula>NOT(ISERROR(SEARCH("Methode auswählen!",E105)))</formula>
    </cfRule>
    <cfRule type="containsText" dxfId="15" priority="4" operator="containsText" text="Flächenverzeichnis überprüfen!">
      <formula>NOT(ISERROR(SEARCH("Flächenverzeichnis überprüfen!",E105)))</formula>
    </cfRule>
  </conditionalFormatting>
  <conditionalFormatting sqref="G105:G202">
    <cfRule type="containsText" dxfId="14" priority="1" operator="containsText" text="Wert nicht ermittelt!">
      <formula>NOT(ISERROR(SEARCH("Wert nicht ermittelt!",G105)))</formula>
    </cfRule>
  </conditionalFormatting>
  <dataValidations xWindow="629" yWindow="459" count="1">
    <dataValidation allowBlank="1" showInputMessage="1" showErrorMessage="1" prompt="Bitte Datum angeben! TT.MM.JJJJ" sqref="H7:H203" xr:uid="{A3E09E4F-152F-4392-9278-F1D09079985F}"/>
  </dataValidations>
  <pageMargins left="0.7" right="0.7" top="0.78740157499999996" bottom="0.78740157499999996" header="0.3" footer="0.3"/>
  <pageSetup paperSize="9" orientation="portrait" horizontalDpi="360" verticalDpi="360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629" yWindow="459" count="2">
        <x14:dataValidation type="list" allowBlank="1" showInputMessage="1" showErrorMessage="1" prompt="Bitte Methode der _x000a_N-Bedarfs-ermittlung _x000a_auswählen!" xr:uid="{00000000-0002-0000-0600-000000000000}">
          <x14:formula1>
            <xm:f>Dropdownlisten!$K$2:$K$4</xm:f>
          </x14:formula1>
          <xm:sqref>D7:D203</xm:sqref>
        </x14:dataValidation>
        <x14:dataValidation type="list" allowBlank="1" showInputMessage="1" showErrorMessage="1" prompt="Bitte Methode der _x000a_Phosphat-Bedarfs-ermittlung _x000a_auswählen!" xr:uid="{00000000-0002-0000-0600-000001000000}">
          <x14:formula1>
            <xm:f>Dropdownlisten!$L$2:$L$5</xm:f>
          </x14:formula1>
          <xm:sqref>F7:F203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26"/>
  <sheetViews>
    <sheetView workbookViewId="0">
      <selection activeCell="L18" sqref="L18"/>
    </sheetView>
  </sheetViews>
  <sheetFormatPr baseColWidth="10" defaultRowHeight="15.75" x14ac:dyDescent="0.25"/>
  <cols>
    <col min="1" max="1" width="20.28515625" style="15" bestFit="1" customWidth="1"/>
    <col min="2" max="2" width="39.140625" style="15" bestFit="1" customWidth="1"/>
    <col min="3" max="3" width="8.7109375" style="15" bestFit="1" customWidth="1"/>
    <col min="4" max="4" width="12" style="15" bestFit="1" customWidth="1"/>
    <col min="5" max="5" width="13.7109375" style="15" bestFit="1" customWidth="1"/>
    <col min="6" max="6" width="17.140625" style="15" bestFit="1" customWidth="1"/>
    <col min="7" max="7" width="11.42578125" style="15" bestFit="1" customWidth="1"/>
    <col min="8" max="8" width="13.5703125" style="15" bestFit="1" customWidth="1"/>
    <col min="9" max="10" width="18.7109375" style="15" bestFit="1" customWidth="1"/>
    <col min="11" max="11" width="18.7109375" style="15" customWidth="1"/>
    <col min="12" max="12" width="11.42578125" style="36"/>
    <col min="13" max="13" width="15.85546875" style="15" customWidth="1"/>
    <col min="14" max="16384" width="11.42578125" style="15"/>
  </cols>
  <sheetData>
    <row r="1" spans="1:13" ht="34.5" x14ac:dyDescent="0.25">
      <c r="A1" s="12" t="s">
        <v>80</v>
      </c>
      <c r="B1" s="12" t="s">
        <v>81</v>
      </c>
      <c r="C1" s="12" t="s">
        <v>82</v>
      </c>
      <c r="D1" s="12" t="s">
        <v>83</v>
      </c>
      <c r="E1" s="13" t="s">
        <v>84</v>
      </c>
      <c r="F1" s="12" t="s">
        <v>85</v>
      </c>
      <c r="G1" s="13" t="s">
        <v>86</v>
      </c>
      <c r="H1" s="13" t="s">
        <v>87</v>
      </c>
      <c r="I1" s="13" t="s">
        <v>88</v>
      </c>
      <c r="J1" s="13" t="s">
        <v>253</v>
      </c>
      <c r="K1" s="13" t="s">
        <v>254</v>
      </c>
      <c r="M1" s="14"/>
    </row>
    <row r="2" spans="1:13" x14ac:dyDescent="0.25">
      <c r="A2" s="16" t="s">
        <v>89</v>
      </c>
      <c r="B2" s="17" t="s">
        <v>90</v>
      </c>
      <c r="C2" s="18"/>
      <c r="D2" s="18"/>
      <c r="E2" s="18"/>
      <c r="F2" s="18"/>
      <c r="G2" s="18"/>
      <c r="H2" s="18"/>
      <c r="I2" s="18"/>
      <c r="J2" s="18"/>
      <c r="K2" s="18"/>
    </row>
    <row r="3" spans="1:13" x14ac:dyDescent="0.25">
      <c r="A3" s="16" t="s">
        <v>89</v>
      </c>
      <c r="B3" s="18" t="s">
        <v>91</v>
      </c>
      <c r="C3" s="18" t="s">
        <v>92</v>
      </c>
      <c r="D3" s="18">
        <v>270</v>
      </c>
      <c r="E3" s="18"/>
      <c r="F3" s="18"/>
      <c r="G3" s="18"/>
      <c r="H3" s="18"/>
      <c r="I3" s="18"/>
      <c r="J3" s="18"/>
      <c r="K3" s="18"/>
    </row>
    <row r="4" spans="1:13" x14ac:dyDescent="0.25">
      <c r="A4" s="16" t="s">
        <v>89</v>
      </c>
      <c r="B4" s="18" t="s">
        <v>93</v>
      </c>
      <c r="C4" s="18" t="s">
        <v>92</v>
      </c>
      <c r="D4" s="18">
        <v>260</v>
      </c>
      <c r="E4" s="18"/>
      <c r="F4" s="18"/>
      <c r="G4" s="18"/>
      <c r="H4" s="18"/>
      <c r="I4" s="18"/>
      <c r="J4" s="18"/>
      <c r="K4" s="18"/>
    </row>
    <row r="5" spans="1:13" x14ac:dyDescent="0.25">
      <c r="A5" s="16" t="s">
        <v>89</v>
      </c>
      <c r="B5" s="18" t="s">
        <v>94</v>
      </c>
      <c r="C5" s="18" t="s">
        <v>92</v>
      </c>
      <c r="D5" s="18">
        <v>160</v>
      </c>
      <c r="E5" s="18"/>
      <c r="F5" s="18"/>
      <c r="G5" s="18"/>
      <c r="H5" s="18"/>
      <c r="I5" s="18"/>
      <c r="J5" s="18"/>
      <c r="K5" s="18"/>
    </row>
    <row r="6" spans="1:13" x14ac:dyDescent="0.25">
      <c r="A6" s="16" t="s">
        <v>89</v>
      </c>
      <c r="B6" s="18" t="s">
        <v>95</v>
      </c>
      <c r="C6" s="18" t="s">
        <v>92</v>
      </c>
      <c r="D6" s="18">
        <v>210</v>
      </c>
      <c r="E6" s="18"/>
      <c r="F6" s="18"/>
      <c r="G6" s="18"/>
      <c r="H6" s="18"/>
      <c r="I6" s="18"/>
      <c r="J6" s="18"/>
      <c r="K6" s="18"/>
    </row>
    <row r="7" spans="1:13" x14ac:dyDescent="0.25">
      <c r="A7" s="16" t="s">
        <v>89</v>
      </c>
      <c r="B7" s="18" t="s">
        <v>96</v>
      </c>
      <c r="C7" s="18" t="s">
        <v>92</v>
      </c>
      <c r="D7" s="18">
        <v>460</v>
      </c>
      <c r="E7" s="18"/>
      <c r="F7" s="18"/>
      <c r="G7" s="18"/>
      <c r="H7" s="18"/>
      <c r="I7" s="18"/>
      <c r="J7" s="18"/>
      <c r="K7" s="18"/>
    </row>
    <row r="8" spans="1:13" x14ac:dyDescent="0.25">
      <c r="A8" s="16" t="s">
        <v>89</v>
      </c>
      <c r="B8" s="18" t="s">
        <v>97</v>
      </c>
      <c r="C8" s="18" t="s">
        <v>92</v>
      </c>
      <c r="D8" s="18">
        <v>280</v>
      </c>
      <c r="E8" s="18"/>
      <c r="F8" s="18"/>
      <c r="G8" s="18"/>
      <c r="H8" s="18"/>
      <c r="I8" s="18"/>
      <c r="J8" s="18"/>
      <c r="K8" s="18"/>
    </row>
    <row r="9" spans="1:13" x14ac:dyDescent="0.25">
      <c r="A9" s="16" t="s">
        <v>89</v>
      </c>
      <c r="B9" s="18" t="s">
        <v>98</v>
      </c>
      <c r="C9" s="18" t="s">
        <v>92</v>
      </c>
      <c r="D9" s="18">
        <v>270</v>
      </c>
      <c r="E9" s="18"/>
      <c r="F9" s="18"/>
      <c r="G9" s="18"/>
      <c r="H9" s="18"/>
      <c r="I9" s="18"/>
      <c r="J9" s="18"/>
      <c r="K9" s="18"/>
    </row>
    <row r="10" spans="1:13" x14ac:dyDescent="0.25">
      <c r="A10" s="16" t="s">
        <v>89</v>
      </c>
      <c r="B10" s="18" t="s">
        <v>99</v>
      </c>
      <c r="C10" s="18" t="s">
        <v>92</v>
      </c>
      <c r="D10" s="18">
        <v>260</v>
      </c>
      <c r="E10" s="18">
        <v>185</v>
      </c>
      <c r="F10" s="18"/>
      <c r="G10" s="18"/>
      <c r="H10" s="18"/>
      <c r="I10" s="18"/>
      <c r="J10" s="18"/>
      <c r="K10" s="18">
        <v>130</v>
      </c>
    </row>
    <row r="11" spans="1:13" x14ac:dyDescent="0.25">
      <c r="A11" s="16" t="s">
        <v>89</v>
      </c>
      <c r="B11" s="17" t="s">
        <v>100</v>
      </c>
      <c r="C11" s="18"/>
      <c r="D11" s="18"/>
      <c r="E11" s="18"/>
      <c r="F11" s="18"/>
      <c r="G11" s="18"/>
      <c r="H11" s="18"/>
      <c r="I11" s="18"/>
      <c r="J11" s="18"/>
      <c r="K11" s="18"/>
    </row>
    <row r="12" spans="1:13" x14ac:dyDescent="0.25">
      <c r="A12" s="16" t="s">
        <v>89</v>
      </c>
      <c r="B12" s="18" t="s">
        <v>101</v>
      </c>
      <c r="C12" s="18" t="s">
        <v>92</v>
      </c>
      <c r="D12" s="18"/>
      <c r="E12" s="18"/>
      <c r="F12" s="18"/>
      <c r="G12" s="18">
        <v>180</v>
      </c>
      <c r="H12" s="18"/>
      <c r="I12" s="18"/>
      <c r="J12" s="18"/>
      <c r="K12" s="18"/>
    </row>
    <row r="13" spans="1:13" x14ac:dyDescent="0.25">
      <c r="A13" s="16" t="s">
        <v>89</v>
      </c>
      <c r="B13" s="18" t="s">
        <v>102</v>
      </c>
      <c r="C13" s="18" t="s">
        <v>92</v>
      </c>
      <c r="D13" s="18"/>
      <c r="E13" s="18"/>
      <c r="F13" s="18"/>
      <c r="G13" s="18">
        <v>500</v>
      </c>
      <c r="H13" s="18"/>
      <c r="I13" s="18"/>
      <c r="J13" s="18"/>
      <c r="K13" s="18"/>
    </row>
    <row r="14" spans="1:13" x14ac:dyDescent="0.25">
      <c r="A14" s="16" t="s">
        <v>89</v>
      </c>
      <c r="B14" s="18" t="s">
        <v>103</v>
      </c>
      <c r="C14" s="18" t="s">
        <v>92</v>
      </c>
      <c r="D14" s="18"/>
      <c r="E14" s="18"/>
      <c r="F14" s="18"/>
      <c r="G14" s="18">
        <v>230</v>
      </c>
      <c r="H14" s="18"/>
      <c r="I14" s="18"/>
      <c r="J14" s="18"/>
      <c r="K14" s="18"/>
    </row>
    <row r="15" spans="1:13" x14ac:dyDescent="0.25">
      <c r="A15" s="16" t="s">
        <v>89</v>
      </c>
      <c r="B15" s="18" t="s">
        <v>104</v>
      </c>
      <c r="C15" s="18" t="s">
        <v>92</v>
      </c>
      <c r="D15" s="18"/>
      <c r="E15" s="18"/>
      <c r="F15" s="18"/>
      <c r="G15" s="18">
        <v>310</v>
      </c>
      <c r="H15" s="18"/>
      <c r="I15" s="18"/>
      <c r="J15" s="18"/>
      <c r="K15" s="18"/>
    </row>
    <row r="16" spans="1:13" x14ac:dyDescent="0.25">
      <c r="A16" s="16" t="s">
        <v>89</v>
      </c>
      <c r="B16" s="18" t="s">
        <v>105</v>
      </c>
      <c r="C16" s="18" t="s">
        <v>92</v>
      </c>
      <c r="D16" s="18"/>
      <c r="E16" s="18"/>
      <c r="F16" s="18"/>
      <c r="G16" s="18">
        <v>230</v>
      </c>
      <c r="H16" s="18"/>
      <c r="I16" s="18"/>
      <c r="J16" s="18"/>
      <c r="K16" s="18"/>
    </row>
    <row r="17" spans="1:11" x14ac:dyDescent="0.25">
      <c r="A17" s="38" t="s">
        <v>89</v>
      </c>
      <c r="B17" s="37" t="s">
        <v>255</v>
      </c>
      <c r="C17" s="37" t="s">
        <v>92</v>
      </c>
      <c r="D17" s="37"/>
      <c r="E17" s="37"/>
      <c r="F17" s="37"/>
      <c r="G17" s="37">
        <v>250</v>
      </c>
      <c r="H17" s="37"/>
      <c r="I17" s="37"/>
      <c r="J17" s="37"/>
      <c r="K17" s="37"/>
    </row>
    <row r="18" spans="1:11" x14ac:dyDescent="0.25">
      <c r="A18" s="38" t="s">
        <v>89</v>
      </c>
      <c r="B18" s="39" t="s">
        <v>256</v>
      </c>
      <c r="C18" s="37"/>
      <c r="D18" s="37"/>
      <c r="E18" s="37"/>
      <c r="F18" s="37"/>
      <c r="G18" s="37"/>
      <c r="H18" s="37"/>
      <c r="I18" s="37"/>
      <c r="J18" s="37"/>
      <c r="K18" s="37"/>
    </row>
    <row r="19" spans="1:11" x14ac:dyDescent="0.25">
      <c r="A19" s="38" t="s">
        <v>89</v>
      </c>
      <c r="B19" s="37" t="s">
        <v>257</v>
      </c>
      <c r="C19" s="37" t="s">
        <v>92</v>
      </c>
      <c r="D19" s="37"/>
      <c r="E19" s="37"/>
      <c r="F19" s="37"/>
      <c r="G19" s="37"/>
      <c r="H19" s="37">
        <v>500</v>
      </c>
      <c r="I19" s="37"/>
      <c r="J19" s="37"/>
      <c r="K19" s="37"/>
    </row>
    <row r="20" spans="1:11" x14ac:dyDescent="0.25">
      <c r="A20" s="38" t="s">
        <v>89</v>
      </c>
      <c r="B20" s="39" t="s">
        <v>258</v>
      </c>
      <c r="C20" s="37"/>
      <c r="D20" s="37"/>
      <c r="E20" s="37"/>
      <c r="F20" s="37"/>
      <c r="G20" s="37"/>
      <c r="H20" s="37"/>
      <c r="I20" s="37"/>
      <c r="J20" s="37"/>
      <c r="K20" s="37"/>
    </row>
    <row r="21" spans="1:11" x14ac:dyDescent="0.25">
      <c r="A21" s="38" t="s">
        <v>89</v>
      </c>
      <c r="B21" s="37" t="s">
        <v>269</v>
      </c>
      <c r="C21" s="37" t="s">
        <v>92</v>
      </c>
      <c r="D21" s="37"/>
      <c r="E21" s="37"/>
      <c r="F21" s="37"/>
      <c r="G21" s="37"/>
      <c r="H21" s="37"/>
      <c r="I21" s="37">
        <v>250</v>
      </c>
      <c r="J21" s="37"/>
      <c r="K21" s="37">
        <v>200</v>
      </c>
    </row>
    <row r="22" spans="1:11" x14ac:dyDescent="0.25">
      <c r="A22" s="38" t="s">
        <v>89</v>
      </c>
      <c r="B22" s="37" t="s">
        <v>267</v>
      </c>
      <c r="C22" s="37" t="s">
        <v>92</v>
      </c>
      <c r="D22" s="37"/>
      <c r="E22" s="37"/>
      <c r="F22" s="37"/>
      <c r="G22" s="37"/>
      <c r="H22" s="37"/>
      <c r="I22" s="37">
        <v>260</v>
      </c>
      <c r="J22" s="37"/>
      <c r="K22" s="37">
        <v>200</v>
      </c>
    </row>
    <row r="23" spans="1:11" x14ac:dyDescent="0.25">
      <c r="A23" s="38" t="s">
        <v>89</v>
      </c>
      <c r="B23" s="37" t="s">
        <v>268</v>
      </c>
      <c r="C23" s="37" t="s">
        <v>92</v>
      </c>
      <c r="D23" s="37"/>
      <c r="E23" s="37"/>
      <c r="F23" s="37"/>
      <c r="G23" s="37"/>
      <c r="H23" s="37"/>
      <c r="I23" s="37">
        <v>270</v>
      </c>
      <c r="J23" s="37"/>
      <c r="K23" s="37">
        <v>200</v>
      </c>
    </row>
    <row r="24" spans="1:11" x14ac:dyDescent="0.25">
      <c r="A24" s="38" t="s">
        <v>89</v>
      </c>
      <c r="B24" s="37" t="s">
        <v>259</v>
      </c>
      <c r="C24" s="37" t="s">
        <v>92</v>
      </c>
      <c r="D24" s="37"/>
      <c r="E24" s="37"/>
      <c r="F24" s="37"/>
      <c r="G24" s="37"/>
      <c r="H24" s="37"/>
      <c r="I24" s="37">
        <v>160</v>
      </c>
      <c r="J24" s="37"/>
      <c r="K24" s="37">
        <v>130</v>
      </c>
    </row>
    <row r="25" spans="1:11" x14ac:dyDescent="0.25">
      <c r="A25" s="16" t="s">
        <v>89</v>
      </c>
      <c r="B25" s="17" t="s">
        <v>106</v>
      </c>
      <c r="C25" s="18"/>
      <c r="D25" s="18"/>
      <c r="E25" s="18"/>
      <c r="F25" s="18"/>
      <c r="G25" s="18"/>
      <c r="H25" s="18"/>
      <c r="I25" s="18"/>
      <c r="J25" s="18"/>
      <c r="K25" s="18"/>
    </row>
    <row r="26" spans="1:11" x14ac:dyDescent="0.25">
      <c r="A26" s="38" t="s">
        <v>89</v>
      </c>
      <c r="B26" s="37" t="s">
        <v>260</v>
      </c>
      <c r="C26" s="37" t="s">
        <v>92</v>
      </c>
      <c r="D26" s="37"/>
      <c r="E26" s="37">
        <v>180</v>
      </c>
      <c r="F26" s="37"/>
      <c r="G26" s="37">
        <v>460</v>
      </c>
      <c r="H26" s="37"/>
      <c r="I26" s="37"/>
      <c r="J26" s="37"/>
      <c r="K26" s="37"/>
    </row>
    <row r="27" spans="1:11" x14ac:dyDescent="0.25">
      <c r="A27" s="16" t="s">
        <v>89</v>
      </c>
      <c r="B27" s="18" t="s">
        <v>107</v>
      </c>
      <c r="C27" s="18" t="s">
        <v>92</v>
      </c>
      <c r="D27" s="18">
        <v>150</v>
      </c>
      <c r="E27" s="18"/>
      <c r="F27" s="18"/>
      <c r="G27" s="18">
        <v>50</v>
      </c>
      <c r="H27" s="18">
        <v>200</v>
      </c>
      <c r="I27" s="18">
        <v>20</v>
      </c>
      <c r="J27" s="18"/>
      <c r="K27" s="18"/>
    </row>
    <row r="28" spans="1:11" x14ac:dyDescent="0.25">
      <c r="A28" s="16" t="s">
        <v>89</v>
      </c>
      <c r="B28" s="18" t="s">
        <v>108</v>
      </c>
      <c r="C28" s="18" t="s">
        <v>92</v>
      </c>
      <c r="D28" s="18">
        <v>120</v>
      </c>
      <c r="E28" s="18"/>
      <c r="F28" s="18"/>
      <c r="G28" s="18">
        <v>50</v>
      </c>
      <c r="H28" s="18">
        <v>170</v>
      </c>
      <c r="I28" s="18">
        <v>50</v>
      </c>
      <c r="J28" s="18"/>
      <c r="K28" s="18"/>
    </row>
    <row r="29" spans="1:11" x14ac:dyDescent="0.25">
      <c r="A29" s="16" t="s">
        <v>89</v>
      </c>
      <c r="B29" s="18" t="s">
        <v>109</v>
      </c>
      <c r="C29" s="18" t="s">
        <v>92</v>
      </c>
      <c r="D29" s="18">
        <v>150</v>
      </c>
      <c r="E29" s="18"/>
      <c r="F29" s="18"/>
      <c r="G29" s="18">
        <v>50</v>
      </c>
      <c r="H29" s="18">
        <v>200</v>
      </c>
      <c r="I29" s="18">
        <v>20</v>
      </c>
      <c r="J29" s="18"/>
      <c r="K29" s="18"/>
    </row>
    <row r="30" spans="1:11" x14ac:dyDescent="0.25">
      <c r="A30" s="16" t="s">
        <v>89</v>
      </c>
      <c r="B30" s="18" t="s">
        <v>110</v>
      </c>
      <c r="C30" s="18" t="s">
        <v>92</v>
      </c>
      <c r="D30" s="18">
        <v>120</v>
      </c>
      <c r="E30" s="18"/>
      <c r="F30" s="18"/>
      <c r="G30" s="18">
        <v>0</v>
      </c>
      <c r="H30" s="18">
        <v>180</v>
      </c>
      <c r="I30" s="18">
        <v>60</v>
      </c>
      <c r="J30" s="18"/>
      <c r="K30" s="18"/>
    </row>
    <row r="31" spans="1:11" x14ac:dyDescent="0.25">
      <c r="A31" s="16" t="s">
        <v>89</v>
      </c>
      <c r="B31" s="18" t="s">
        <v>111</v>
      </c>
      <c r="C31" s="18" t="s">
        <v>92</v>
      </c>
      <c r="D31" s="18">
        <v>220</v>
      </c>
      <c r="E31" s="18"/>
      <c r="F31" s="18"/>
      <c r="G31" s="18">
        <v>0</v>
      </c>
      <c r="H31" s="18">
        <v>0</v>
      </c>
      <c r="I31" s="18">
        <v>70</v>
      </c>
      <c r="J31" s="18"/>
      <c r="K31" s="18"/>
    </row>
    <row r="32" spans="1:11" x14ac:dyDescent="0.25">
      <c r="A32" s="38" t="s">
        <v>89</v>
      </c>
      <c r="B32" s="37" t="s">
        <v>261</v>
      </c>
      <c r="C32" s="37" t="s">
        <v>92</v>
      </c>
      <c r="D32" s="37">
        <v>135</v>
      </c>
      <c r="E32" s="37">
        <v>135</v>
      </c>
      <c r="F32" s="37"/>
      <c r="G32" s="37">
        <v>0</v>
      </c>
      <c r="H32" s="37">
        <v>0</v>
      </c>
      <c r="I32" s="37">
        <v>40</v>
      </c>
      <c r="J32" s="37"/>
      <c r="K32" s="37"/>
    </row>
    <row r="33" spans="1:11" x14ac:dyDescent="0.25">
      <c r="A33" s="16" t="s">
        <v>89</v>
      </c>
      <c r="B33" s="18" t="s">
        <v>112</v>
      </c>
      <c r="C33" s="18" t="s">
        <v>92</v>
      </c>
      <c r="D33" s="18">
        <v>0</v>
      </c>
      <c r="E33" s="18"/>
      <c r="F33" s="18"/>
      <c r="G33" s="18">
        <v>0</v>
      </c>
      <c r="H33" s="18">
        <v>300</v>
      </c>
      <c r="I33" s="18">
        <v>100</v>
      </c>
      <c r="J33" s="18"/>
      <c r="K33" s="18"/>
    </row>
    <row r="34" spans="1:11" x14ac:dyDescent="0.25">
      <c r="A34" s="38" t="s">
        <v>89</v>
      </c>
      <c r="B34" s="37" t="s">
        <v>262</v>
      </c>
      <c r="C34" s="37" t="s">
        <v>92</v>
      </c>
      <c r="D34" s="37">
        <v>100</v>
      </c>
      <c r="E34" s="37"/>
      <c r="F34" s="37"/>
      <c r="G34" s="37"/>
      <c r="H34" s="37">
        <v>170</v>
      </c>
      <c r="I34" s="37">
        <v>60</v>
      </c>
      <c r="J34" s="37">
        <v>80</v>
      </c>
      <c r="K34" s="37"/>
    </row>
    <row r="35" spans="1:11" x14ac:dyDescent="0.25">
      <c r="A35" s="38" t="s">
        <v>89</v>
      </c>
      <c r="B35" s="37" t="s">
        <v>263</v>
      </c>
      <c r="C35" s="37" t="s">
        <v>92</v>
      </c>
      <c r="D35" s="37"/>
      <c r="E35" s="37"/>
      <c r="F35" s="37"/>
      <c r="G35" s="37">
        <v>80</v>
      </c>
      <c r="H35" s="37">
        <v>150</v>
      </c>
      <c r="I35" s="37">
        <v>60</v>
      </c>
      <c r="J35" s="37"/>
      <c r="K35" s="37"/>
    </row>
    <row r="36" spans="1:11" x14ac:dyDescent="0.25">
      <c r="A36" s="38" t="s">
        <v>89</v>
      </c>
      <c r="B36" s="39" t="s">
        <v>264</v>
      </c>
      <c r="C36" s="37"/>
      <c r="D36" s="37"/>
      <c r="E36" s="37"/>
      <c r="F36" s="37"/>
      <c r="G36" s="37"/>
      <c r="H36" s="37"/>
      <c r="I36" s="37"/>
      <c r="J36" s="37"/>
      <c r="K36" s="37"/>
    </row>
    <row r="37" spans="1:11" x14ac:dyDescent="0.25">
      <c r="A37" s="38" t="s">
        <v>89</v>
      </c>
      <c r="B37" s="37" t="s">
        <v>265</v>
      </c>
      <c r="C37" s="37" t="s">
        <v>92</v>
      </c>
      <c r="D37" s="37"/>
      <c r="E37" s="37"/>
      <c r="F37" s="37"/>
      <c r="G37" s="37"/>
      <c r="H37" s="37"/>
      <c r="I37" s="37">
        <v>110</v>
      </c>
      <c r="J37" s="37">
        <v>530</v>
      </c>
      <c r="K37" s="37"/>
    </row>
    <row r="38" spans="1:11" x14ac:dyDescent="0.25">
      <c r="A38" s="38" t="s">
        <v>89</v>
      </c>
      <c r="B38" s="37" t="s">
        <v>270</v>
      </c>
      <c r="C38" s="37" t="s">
        <v>92</v>
      </c>
      <c r="D38" s="37"/>
      <c r="E38" s="37"/>
      <c r="F38" s="37"/>
      <c r="G38" s="37"/>
      <c r="H38" s="37"/>
      <c r="I38" s="37"/>
      <c r="J38" s="37">
        <v>450</v>
      </c>
      <c r="K38" s="37"/>
    </row>
    <row r="39" spans="1:11" x14ac:dyDescent="0.25">
      <c r="A39" s="38" t="s">
        <v>89</v>
      </c>
      <c r="B39" s="37" t="s">
        <v>271</v>
      </c>
      <c r="C39" s="37" t="s">
        <v>92</v>
      </c>
      <c r="D39" s="37"/>
      <c r="E39" s="37"/>
      <c r="F39" s="37"/>
      <c r="G39" s="37"/>
      <c r="H39" s="37"/>
      <c r="I39" s="37"/>
      <c r="J39" s="37">
        <v>460</v>
      </c>
      <c r="K39" s="37"/>
    </row>
    <row r="40" spans="1:11" x14ac:dyDescent="0.25">
      <c r="A40" s="38" t="s">
        <v>89</v>
      </c>
      <c r="B40" s="37" t="s">
        <v>272</v>
      </c>
      <c r="C40" s="37" t="s">
        <v>92</v>
      </c>
      <c r="D40" s="37"/>
      <c r="E40" s="37"/>
      <c r="F40" s="37"/>
      <c r="G40" s="37"/>
      <c r="H40" s="37"/>
      <c r="I40" s="37"/>
      <c r="J40" s="37">
        <v>470</v>
      </c>
      <c r="K40" s="37"/>
    </row>
    <row r="41" spans="1:11" x14ac:dyDescent="0.25">
      <c r="A41" s="38" t="s">
        <v>89</v>
      </c>
      <c r="B41" s="37" t="s">
        <v>273</v>
      </c>
      <c r="C41" s="37" t="s">
        <v>92</v>
      </c>
      <c r="D41" s="37"/>
      <c r="E41" s="37"/>
      <c r="F41" s="37"/>
      <c r="G41" s="37"/>
      <c r="H41" s="37"/>
      <c r="I41" s="37"/>
      <c r="J41" s="37">
        <v>480</v>
      </c>
      <c r="K41" s="37"/>
    </row>
    <row r="42" spans="1:11" x14ac:dyDescent="0.25">
      <c r="A42" s="38" t="s">
        <v>89</v>
      </c>
      <c r="B42" s="37" t="s">
        <v>274</v>
      </c>
      <c r="C42" s="37" t="s">
        <v>92</v>
      </c>
      <c r="D42" s="37"/>
      <c r="E42" s="37"/>
      <c r="F42" s="37"/>
      <c r="G42" s="37"/>
      <c r="H42" s="37"/>
      <c r="I42" s="37"/>
      <c r="J42" s="37">
        <v>490</v>
      </c>
      <c r="K42" s="37"/>
    </row>
    <row r="43" spans="1:11" x14ac:dyDescent="0.25">
      <c r="A43" s="38" t="s">
        <v>89</v>
      </c>
      <c r="B43" s="37" t="s">
        <v>275</v>
      </c>
      <c r="C43" s="37" t="s">
        <v>92</v>
      </c>
      <c r="D43" s="37"/>
      <c r="E43" s="37"/>
      <c r="F43" s="37"/>
      <c r="G43" s="37"/>
      <c r="H43" s="37"/>
      <c r="I43" s="37"/>
      <c r="J43" s="37">
        <v>500</v>
      </c>
      <c r="K43" s="37"/>
    </row>
    <row r="44" spans="1:11" x14ac:dyDescent="0.25">
      <c r="A44" s="38" t="s">
        <v>89</v>
      </c>
      <c r="B44" s="37" t="s">
        <v>276</v>
      </c>
      <c r="C44" s="37" t="s">
        <v>92</v>
      </c>
      <c r="D44" s="37"/>
      <c r="E44" s="37"/>
      <c r="F44" s="37"/>
      <c r="G44" s="37"/>
      <c r="H44" s="37"/>
      <c r="I44" s="37"/>
      <c r="J44" s="37">
        <v>510</v>
      </c>
      <c r="K44" s="37"/>
    </row>
    <row r="45" spans="1:11" x14ac:dyDescent="0.25">
      <c r="A45" s="38" t="s">
        <v>89</v>
      </c>
      <c r="B45" s="37" t="s">
        <v>277</v>
      </c>
      <c r="C45" s="37" t="s">
        <v>92</v>
      </c>
      <c r="D45" s="37"/>
      <c r="E45" s="37"/>
      <c r="F45" s="37"/>
      <c r="G45" s="37"/>
      <c r="H45" s="37"/>
      <c r="I45" s="37"/>
      <c r="J45" s="37">
        <v>520</v>
      </c>
      <c r="K45" s="37"/>
    </row>
    <row r="46" spans="1:11" x14ac:dyDescent="0.25">
      <c r="A46" s="38" t="s">
        <v>89</v>
      </c>
      <c r="B46" s="37" t="s">
        <v>278</v>
      </c>
      <c r="C46" s="37" t="s">
        <v>92</v>
      </c>
      <c r="D46" s="37"/>
      <c r="E46" s="37"/>
      <c r="F46" s="37"/>
      <c r="G46" s="37"/>
      <c r="H46" s="37"/>
      <c r="I46" s="37"/>
      <c r="J46" s="37">
        <v>530</v>
      </c>
      <c r="K46" s="37"/>
    </row>
    <row r="47" spans="1:11" x14ac:dyDescent="0.25">
      <c r="A47" s="38" t="s">
        <v>89</v>
      </c>
      <c r="B47" s="37" t="s">
        <v>266</v>
      </c>
      <c r="C47" s="37"/>
      <c r="D47" s="37"/>
      <c r="E47" s="37"/>
      <c r="F47" s="37"/>
      <c r="G47" s="37"/>
      <c r="H47" s="37"/>
      <c r="I47" s="37">
        <v>124</v>
      </c>
      <c r="J47" s="37">
        <v>526</v>
      </c>
      <c r="K47" s="37"/>
    </row>
    <row r="48" spans="1:11" x14ac:dyDescent="0.25">
      <c r="A48" s="16" t="s">
        <v>113</v>
      </c>
      <c r="B48" s="17" t="s">
        <v>114</v>
      </c>
      <c r="C48" s="18"/>
      <c r="D48" s="18"/>
      <c r="E48" s="18"/>
      <c r="F48" s="18"/>
      <c r="G48" s="18"/>
      <c r="H48" s="18"/>
      <c r="I48" s="18"/>
      <c r="J48" s="18"/>
      <c r="K48" s="18"/>
    </row>
    <row r="49" spans="1:11" x14ac:dyDescent="0.25">
      <c r="A49" s="16" t="s">
        <v>113</v>
      </c>
      <c r="B49" s="18" t="s">
        <v>115</v>
      </c>
      <c r="C49" s="18" t="s">
        <v>92</v>
      </c>
      <c r="D49" s="18">
        <v>6.5</v>
      </c>
      <c r="E49" s="18"/>
      <c r="F49" s="18">
        <v>0.4</v>
      </c>
      <c r="G49" s="18">
        <v>3.2</v>
      </c>
      <c r="H49" s="18">
        <v>6</v>
      </c>
      <c r="I49" s="18"/>
      <c r="J49" s="18"/>
      <c r="K49" s="18"/>
    </row>
    <row r="50" spans="1:11" x14ac:dyDescent="0.25">
      <c r="A50" s="16" t="s">
        <v>113</v>
      </c>
      <c r="B50" s="18" t="s">
        <v>116</v>
      </c>
      <c r="C50" s="18" t="s">
        <v>92</v>
      </c>
      <c r="D50" s="18">
        <v>4.5</v>
      </c>
      <c r="E50" s="18"/>
      <c r="F50" s="18"/>
      <c r="G50" s="18">
        <v>2.5</v>
      </c>
      <c r="H50" s="18">
        <v>5</v>
      </c>
      <c r="I50" s="18"/>
      <c r="J50" s="18"/>
      <c r="K50" s="18"/>
    </row>
    <row r="51" spans="1:11" x14ac:dyDescent="0.25">
      <c r="A51" s="16" t="s">
        <v>113</v>
      </c>
      <c r="B51" s="18" t="s">
        <v>117</v>
      </c>
      <c r="C51" s="18" t="s">
        <v>92</v>
      </c>
      <c r="D51" s="18">
        <v>9</v>
      </c>
      <c r="E51" s="18"/>
      <c r="F51" s="18">
        <v>1</v>
      </c>
      <c r="G51" s="18">
        <v>4.8</v>
      </c>
      <c r="H51" s="18">
        <v>8.1</v>
      </c>
      <c r="I51" s="18"/>
      <c r="J51" s="18"/>
      <c r="K51" s="18"/>
    </row>
    <row r="52" spans="1:11" x14ac:dyDescent="0.25">
      <c r="A52" s="16" t="s">
        <v>113</v>
      </c>
      <c r="B52" s="18" t="s">
        <v>118</v>
      </c>
      <c r="C52" s="18" t="s">
        <v>92</v>
      </c>
      <c r="D52" s="18">
        <v>9.5</v>
      </c>
      <c r="E52" s="18"/>
      <c r="F52" s="18"/>
      <c r="G52" s="18">
        <v>4</v>
      </c>
      <c r="H52" s="18">
        <v>7.5</v>
      </c>
      <c r="I52" s="18"/>
      <c r="J52" s="18"/>
      <c r="K52" s="18"/>
    </row>
    <row r="53" spans="1:11" x14ac:dyDescent="0.25">
      <c r="A53" s="16" t="s">
        <v>113</v>
      </c>
      <c r="B53" s="18" t="s">
        <v>119</v>
      </c>
      <c r="C53" s="18" t="s">
        <v>92</v>
      </c>
      <c r="D53" s="18">
        <v>4</v>
      </c>
      <c r="E53" s="18" t="s">
        <v>120</v>
      </c>
      <c r="F53" s="18" t="s">
        <v>120</v>
      </c>
      <c r="G53" s="18">
        <v>1</v>
      </c>
      <c r="H53" s="18">
        <v>3</v>
      </c>
      <c r="I53" s="18"/>
      <c r="J53" s="18"/>
      <c r="K53" s="18"/>
    </row>
    <row r="54" spans="1:11" x14ac:dyDescent="0.25">
      <c r="A54" s="16" t="s">
        <v>113</v>
      </c>
      <c r="B54" s="18" t="s">
        <v>121</v>
      </c>
      <c r="C54" s="18" t="s">
        <v>92</v>
      </c>
      <c r="D54" s="18">
        <v>12</v>
      </c>
      <c r="E54" s="18"/>
      <c r="F54" s="18"/>
      <c r="G54" s="18">
        <v>5</v>
      </c>
      <c r="H54" s="18"/>
      <c r="I54" s="18"/>
      <c r="J54" s="18"/>
      <c r="K54" s="18"/>
    </row>
    <row r="55" spans="1:11" x14ac:dyDescent="0.25">
      <c r="A55" s="16" t="s">
        <v>113</v>
      </c>
      <c r="B55" s="17" t="s">
        <v>122</v>
      </c>
      <c r="C55" s="18"/>
      <c r="D55" s="18"/>
      <c r="E55" s="18"/>
      <c r="F55" s="18"/>
      <c r="G55" s="18"/>
      <c r="H55" s="18"/>
      <c r="I55" s="18"/>
      <c r="J55" s="18"/>
      <c r="K55" s="18"/>
    </row>
    <row r="56" spans="1:11" x14ac:dyDescent="0.25">
      <c r="A56" s="16" t="s">
        <v>113</v>
      </c>
      <c r="B56" s="18" t="s">
        <v>123</v>
      </c>
      <c r="C56" s="18" t="s">
        <v>92</v>
      </c>
      <c r="D56" s="18">
        <v>11</v>
      </c>
      <c r="E56" s="18" t="s">
        <v>120</v>
      </c>
      <c r="F56" s="18" t="s">
        <v>120</v>
      </c>
      <c r="G56" s="18">
        <v>4</v>
      </c>
      <c r="H56" s="18">
        <v>15.6</v>
      </c>
      <c r="I56" s="18"/>
      <c r="J56" s="18"/>
      <c r="K56" s="18"/>
    </row>
    <row r="57" spans="1:11" x14ac:dyDescent="0.25">
      <c r="A57" s="16" t="s">
        <v>113</v>
      </c>
      <c r="B57" s="18" t="s">
        <v>124</v>
      </c>
      <c r="C57" s="18" t="s">
        <v>92</v>
      </c>
      <c r="D57" s="18">
        <v>5</v>
      </c>
      <c r="E57" s="18" t="s">
        <v>120</v>
      </c>
      <c r="F57" s="18" t="s">
        <v>120</v>
      </c>
      <c r="G57" s="18">
        <v>3</v>
      </c>
      <c r="H57" s="18">
        <v>14</v>
      </c>
      <c r="I57" s="18"/>
      <c r="J57" s="18"/>
      <c r="K57" s="18"/>
    </row>
    <row r="58" spans="1:11" x14ac:dyDescent="0.25">
      <c r="A58" s="16" t="s">
        <v>113</v>
      </c>
      <c r="B58" s="17" t="s">
        <v>125</v>
      </c>
      <c r="C58" s="18"/>
      <c r="D58" s="18"/>
      <c r="E58" s="18"/>
      <c r="F58" s="18"/>
      <c r="G58" s="18"/>
      <c r="H58" s="18"/>
      <c r="I58" s="18"/>
      <c r="J58" s="18"/>
      <c r="K58" s="18"/>
    </row>
    <row r="59" spans="1:11" x14ac:dyDescent="0.25">
      <c r="A59" s="16" t="s">
        <v>113</v>
      </c>
      <c r="B59" s="18" t="s">
        <v>126</v>
      </c>
      <c r="C59" s="18" t="s">
        <v>92</v>
      </c>
      <c r="D59" s="18">
        <v>6.5</v>
      </c>
      <c r="E59" s="18"/>
      <c r="F59" s="18">
        <v>1.6</v>
      </c>
      <c r="G59" s="18">
        <v>4</v>
      </c>
      <c r="H59" s="18">
        <v>11</v>
      </c>
      <c r="I59" s="18"/>
      <c r="J59" s="18"/>
      <c r="K59" s="18"/>
    </row>
    <row r="60" spans="1:11" x14ac:dyDescent="0.25">
      <c r="A60" s="16" t="s">
        <v>113</v>
      </c>
      <c r="B60" s="18" t="s">
        <v>127</v>
      </c>
      <c r="C60" s="18" t="s">
        <v>92</v>
      </c>
      <c r="D60" s="18">
        <v>9.8000000000000007</v>
      </c>
      <c r="E60" s="18"/>
      <c r="F60" s="18">
        <v>2.9</v>
      </c>
      <c r="G60" s="18">
        <v>8.1999999999999993</v>
      </c>
      <c r="H60" s="18">
        <v>6.9</v>
      </c>
      <c r="I60" s="18"/>
      <c r="J60" s="18"/>
      <c r="K60" s="18"/>
    </row>
    <row r="61" spans="1:11" x14ac:dyDescent="0.25">
      <c r="A61" s="16" t="s">
        <v>113</v>
      </c>
      <c r="B61" s="18" t="s">
        <v>128</v>
      </c>
      <c r="C61" s="18" t="s">
        <v>92</v>
      </c>
      <c r="D61" s="18">
        <v>5.5</v>
      </c>
      <c r="E61" s="18"/>
      <c r="F61" s="18">
        <v>1.4</v>
      </c>
      <c r="G61" s="18">
        <v>3.2</v>
      </c>
      <c r="H61" s="18">
        <v>13.3</v>
      </c>
      <c r="I61" s="18"/>
      <c r="J61" s="18"/>
      <c r="K61" s="18"/>
    </row>
    <row r="62" spans="1:11" x14ac:dyDescent="0.25">
      <c r="A62" s="16" t="s">
        <v>113</v>
      </c>
      <c r="B62" s="18" t="s">
        <v>129</v>
      </c>
      <c r="C62" s="18" t="s">
        <v>92</v>
      </c>
      <c r="D62" s="18">
        <v>5</v>
      </c>
      <c r="E62" s="18"/>
      <c r="F62" s="18">
        <v>1.3</v>
      </c>
      <c r="G62" s="18">
        <v>3.8</v>
      </c>
      <c r="H62" s="18">
        <v>12.6</v>
      </c>
      <c r="I62" s="18"/>
      <c r="J62" s="18"/>
      <c r="K62" s="18"/>
    </row>
    <row r="63" spans="1:11" x14ac:dyDescent="0.25">
      <c r="A63" s="16" t="s">
        <v>113</v>
      </c>
      <c r="B63" s="18" t="s">
        <v>130</v>
      </c>
      <c r="C63" s="18" t="s">
        <v>92</v>
      </c>
      <c r="D63" s="18">
        <v>22</v>
      </c>
      <c r="E63" s="18"/>
      <c r="F63" s="18">
        <v>11.4</v>
      </c>
      <c r="G63" s="18">
        <v>18</v>
      </c>
      <c r="H63" s="18">
        <v>16</v>
      </c>
      <c r="I63" s="18"/>
      <c r="J63" s="18"/>
      <c r="K63" s="18"/>
    </row>
    <row r="64" spans="1:11" x14ac:dyDescent="0.25">
      <c r="A64" s="16" t="s">
        <v>113</v>
      </c>
      <c r="B64" s="17" t="s">
        <v>131</v>
      </c>
      <c r="C64" s="18"/>
      <c r="D64" s="18"/>
      <c r="E64" s="18"/>
      <c r="F64" s="18"/>
      <c r="G64" s="18"/>
      <c r="H64" s="18"/>
      <c r="I64" s="18"/>
      <c r="J64" s="18"/>
      <c r="K64" s="18"/>
    </row>
    <row r="65" spans="1:11" x14ac:dyDescent="0.25">
      <c r="A65" s="16" t="s">
        <v>113</v>
      </c>
      <c r="B65" s="18" t="s">
        <v>132</v>
      </c>
      <c r="C65" s="18" t="s">
        <v>92</v>
      </c>
      <c r="D65" s="18">
        <v>140</v>
      </c>
      <c r="E65" s="18"/>
      <c r="F65" s="18"/>
      <c r="G65" s="18">
        <v>9</v>
      </c>
      <c r="H65" s="18">
        <v>2</v>
      </c>
      <c r="I65" s="18"/>
      <c r="J65" s="18"/>
      <c r="K65" s="18"/>
    </row>
    <row r="66" spans="1:11" x14ac:dyDescent="0.25">
      <c r="A66" s="16" t="s">
        <v>113</v>
      </c>
      <c r="B66" s="18" t="s">
        <v>133</v>
      </c>
      <c r="C66" s="18" t="s">
        <v>92</v>
      </c>
      <c r="D66" s="18">
        <v>52</v>
      </c>
      <c r="E66" s="18"/>
      <c r="F66" s="18"/>
      <c r="G66" s="18">
        <v>5</v>
      </c>
      <c r="H66" s="18">
        <v>88</v>
      </c>
      <c r="I66" s="18"/>
      <c r="J66" s="18"/>
      <c r="K66" s="18"/>
    </row>
    <row r="67" spans="1:11" x14ac:dyDescent="0.25">
      <c r="A67" s="16" t="s">
        <v>113</v>
      </c>
      <c r="B67" s="18" t="s">
        <v>134</v>
      </c>
      <c r="C67" s="18" t="s">
        <v>92</v>
      </c>
      <c r="D67" s="18">
        <v>55</v>
      </c>
      <c r="E67" s="18"/>
      <c r="F67" s="18"/>
      <c r="G67" s="18">
        <v>25</v>
      </c>
      <c r="H67" s="18">
        <v>10</v>
      </c>
      <c r="I67" s="18"/>
      <c r="J67" s="18"/>
      <c r="K67" s="18"/>
    </row>
    <row r="68" spans="1:11" x14ac:dyDescent="0.25">
      <c r="A68" s="16" t="s">
        <v>113</v>
      </c>
      <c r="B68" s="18" t="s">
        <v>135</v>
      </c>
      <c r="C68" s="18" t="s">
        <v>92</v>
      </c>
      <c r="D68" s="18">
        <v>45</v>
      </c>
      <c r="E68" s="18"/>
      <c r="F68" s="18"/>
      <c r="G68" s="18">
        <v>13</v>
      </c>
      <c r="H68" s="18">
        <v>52</v>
      </c>
      <c r="I68" s="18"/>
      <c r="J68" s="18"/>
      <c r="K68" s="18"/>
    </row>
    <row r="69" spans="1:11" x14ac:dyDescent="0.25">
      <c r="A69" s="16" t="s">
        <v>113</v>
      </c>
      <c r="B69" s="18" t="s">
        <v>136</v>
      </c>
      <c r="C69" s="18" t="s">
        <v>92</v>
      </c>
      <c r="D69" s="18">
        <v>140</v>
      </c>
      <c r="E69" s="18"/>
      <c r="F69" s="18"/>
      <c r="G69" s="18"/>
      <c r="H69" s="18"/>
      <c r="I69" s="18"/>
      <c r="J69" s="18"/>
      <c r="K69" s="18"/>
    </row>
    <row r="70" spans="1:11" x14ac:dyDescent="0.25">
      <c r="A70" s="16" t="s">
        <v>113</v>
      </c>
      <c r="B70" s="18" t="s">
        <v>137</v>
      </c>
      <c r="C70" s="18" t="s">
        <v>92</v>
      </c>
      <c r="D70" s="18">
        <v>120</v>
      </c>
      <c r="E70" s="18"/>
      <c r="F70" s="18"/>
      <c r="G70" s="18"/>
      <c r="H70" s="18"/>
      <c r="I70" s="18"/>
      <c r="J70" s="18"/>
      <c r="K70" s="18"/>
    </row>
    <row r="71" spans="1:11" x14ac:dyDescent="0.25">
      <c r="A71" s="16" t="s">
        <v>113</v>
      </c>
      <c r="B71" s="18" t="s">
        <v>138</v>
      </c>
      <c r="C71" s="18" t="s">
        <v>92</v>
      </c>
      <c r="D71" s="18">
        <v>140</v>
      </c>
      <c r="E71" s="18"/>
      <c r="F71" s="18"/>
      <c r="G71" s="18"/>
      <c r="H71" s="18"/>
      <c r="I71" s="18"/>
      <c r="J71" s="18"/>
      <c r="K71" s="18"/>
    </row>
    <row r="72" spans="1:11" x14ac:dyDescent="0.25">
      <c r="A72" s="16" t="s">
        <v>113</v>
      </c>
      <c r="B72" s="18" t="s">
        <v>139</v>
      </c>
      <c r="C72" s="18" t="s">
        <v>92</v>
      </c>
      <c r="D72" s="18">
        <v>110</v>
      </c>
      <c r="E72" s="18"/>
      <c r="F72" s="18"/>
      <c r="G72" s="18">
        <v>30</v>
      </c>
      <c r="H72" s="18">
        <v>10</v>
      </c>
      <c r="I72" s="18"/>
      <c r="J72" s="18"/>
      <c r="K72" s="18"/>
    </row>
    <row r="73" spans="1:11" x14ac:dyDescent="0.25">
      <c r="A73" s="16" t="s">
        <v>113</v>
      </c>
      <c r="B73" s="18" t="s">
        <v>140</v>
      </c>
      <c r="C73" s="18" t="s">
        <v>92</v>
      </c>
      <c r="D73" s="18">
        <v>36</v>
      </c>
      <c r="E73" s="18"/>
      <c r="F73" s="18"/>
      <c r="G73" s="18">
        <v>28</v>
      </c>
      <c r="H73" s="18">
        <v>22</v>
      </c>
      <c r="I73" s="18"/>
      <c r="J73" s="18"/>
      <c r="K73" s="18"/>
    </row>
    <row r="74" spans="1:11" x14ac:dyDescent="0.25">
      <c r="A74" s="16" t="s">
        <v>141</v>
      </c>
      <c r="B74" s="17" t="s">
        <v>142</v>
      </c>
      <c r="C74" s="18"/>
      <c r="D74" s="18"/>
      <c r="E74" s="18"/>
      <c r="F74" s="18"/>
      <c r="G74" s="18"/>
      <c r="H74" s="18"/>
      <c r="I74" s="18"/>
      <c r="J74" s="18"/>
      <c r="K74" s="18"/>
    </row>
    <row r="75" spans="1:11" x14ac:dyDescent="0.25">
      <c r="A75" s="16" t="s">
        <v>141</v>
      </c>
      <c r="B75" s="18" t="s">
        <v>143</v>
      </c>
      <c r="C75" s="18" t="s">
        <v>144</v>
      </c>
      <c r="D75" s="18">
        <v>3</v>
      </c>
      <c r="E75" s="18"/>
      <c r="F75" s="18"/>
      <c r="G75" s="18"/>
      <c r="H75" s="18"/>
      <c r="I75" s="18"/>
      <c r="J75" s="18"/>
      <c r="K75" s="18"/>
    </row>
    <row r="76" spans="1:11" x14ac:dyDescent="0.25">
      <c r="A76" s="16" t="s">
        <v>141</v>
      </c>
      <c r="B76" s="18" t="s">
        <v>145</v>
      </c>
      <c r="C76" s="18" t="s">
        <v>144</v>
      </c>
      <c r="D76" s="18">
        <v>6</v>
      </c>
      <c r="F76" s="18"/>
      <c r="G76" s="18"/>
      <c r="H76" s="18"/>
      <c r="I76" s="18"/>
      <c r="J76" s="18"/>
      <c r="K76" s="18"/>
    </row>
    <row r="77" spans="1:11" x14ac:dyDescent="0.25">
      <c r="A77" s="16" t="s">
        <v>141</v>
      </c>
      <c r="B77" s="18" t="s">
        <v>146</v>
      </c>
      <c r="C77" s="18" t="s">
        <v>144</v>
      </c>
      <c r="D77" s="18">
        <v>6</v>
      </c>
      <c r="E77" s="18"/>
      <c r="F77" s="18"/>
      <c r="G77" s="18"/>
      <c r="H77" s="18"/>
      <c r="I77" s="18"/>
      <c r="J77" s="18"/>
      <c r="K77" s="18"/>
    </row>
    <row r="78" spans="1:11" x14ac:dyDescent="0.25">
      <c r="A78" s="16" t="s">
        <v>141</v>
      </c>
      <c r="B78" s="18" t="s">
        <v>147</v>
      </c>
      <c r="C78" s="18" t="s">
        <v>144</v>
      </c>
      <c r="D78" s="18">
        <v>13</v>
      </c>
      <c r="E78" s="18"/>
      <c r="F78" s="18"/>
      <c r="G78" s="18"/>
      <c r="H78" s="18"/>
      <c r="I78" s="18"/>
      <c r="J78" s="18"/>
      <c r="K78" s="18"/>
    </row>
    <row r="79" spans="1:11" x14ac:dyDescent="0.25">
      <c r="A79" s="16" t="s">
        <v>141</v>
      </c>
      <c r="B79" s="18" t="s">
        <v>148</v>
      </c>
      <c r="C79" s="18" t="s">
        <v>144</v>
      </c>
      <c r="D79" s="18">
        <v>10</v>
      </c>
      <c r="E79" s="18"/>
      <c r="F79" s="18"/>
      <c r="G79" s="18"/>
      <c r="H79" s="18"/>
      <c r="I79" s="18"/>
      <c r="J79" s="18"/>
      <c r="K79" s="18"/>
    </row>
    <row r="80" spans="1:11" x14ac:dyDescent="0.25">
      <c r="A80" s="16" t="s">
        <v>141</v>
      </c>
      <c r="B80" s="18" t="s">
        <v>149</v>
      </c>
      <c r="C80" s="18" t="s">
        <v>144</v>
      </c>
      <c r="D80" s="18">
        <v>19</v>
      </c>
      <c r="E80" s="18"/>
      <c r="F80" s="18"/>
      <c r="G80" s="18"/>
      <c r="H80" s="18"/>
      <c r="I80" s="18"/>
      <c r="J80" s="18"/>
      <c r="K80" s="18"/>
    </row>
    <row r="81" spans="1:11" x14ac:dyDescent="0.25">
      <c r="A81" s="16" t="s">
        <v>141</v>
      </c>
      <c r="B81" s="18" t="s">
        <v>150</v>
      </c>
      <c r="C81" s="18" t="s">
        <v>144</v>
      </c>
      <c r="D81" s="18">
        <v>13</v>
      </c>
      <c r="E81" s="18"/>
      <c r="F81" s="18"/>
      <c r="G81" s="18"/>
      <c r="H81" s="18"/>
      <c r="I81" s="18"/>
      <c r="J81" s="18"/>
      <c r="K81" s="18"/>
    </row>
    <row r="82" spans="1:11" x14ac:dyDescent="0.25">
      <c r="A82" s="16" t="s">
        <v>141</v>
      </c>
      <c r="B82" s="18" t="s">
        <v>151</v>
      </c>
      <c r="C82" s="18" t="s">
        <v>144</v>
      </c>
      <c r="D82" s="18">
        <v>26</v>
      </c>
      <c r="E82" s="18"/>
      <c r="F82" s="18"/>
      <c r="G82" s="18"/>
      <c r="H82" s="18"/>
      <c r="I82" s="18"/>
      <c r="J82" s="18"/>
      <c r="K82" s="18"/>
    </row>
    <row r="83" spans="1:11" x14ac:dyDescent="0.25">
      <c r="A83" s="16" t="s">
        <v>141</v>
      </c>
      <c r="B83" s="18" t="s">
        <v>152</v>
      </c>
      <c r="C83" s="18" t="s">
        <v>144</v>
      </c>
      <c r="D83" s="18">
        <v>16</v>
      </c>
      <c r="E83" s="18"/>
      <c r="F83" s="18"/>
      <c r="G83" s="18"/>
      <c r="H83" s="18"/>
      <c r="I83" s="18"/>
      <c r="J83" s="18"/>
      <c r="K83" s="18"/>
    </row>
    <row r="84" spans="1:11" x14ac:dyDescent="0.25">
      <c r="A84" s="16" t="s">
        <v>141</v>
      </c>
      <c r="B84" s="18" t="s">
        <v>153</v>
      </c>
      <c r="C84" s="18" t="s">
        <v>144</v>
      </c>
      <c r="D84" s="18">
        <v>32</v>
      </c>
      <c r="E84" s="18"/>
      <c r="F84" s="18"/>
      <c r="G84" s="18"/>
      <c r="H84" s="18"/>
      <c r="I84" s="18"/>
      <c r="J84" s="18"/>
      <c r="K84" s="18"/>
    </row>
    <row r="85" spans="1:11" x14ac:dyDescent="0.25">
      <c r="A85" s="16" t="s">
        <v>141</v>
      </c>
      <c r="B85" s="18" t="s">
        <v>154</v>
      </c>
      <c r="C85" s="18" t="s">
        <v>144</v>
      </c>
      <c r="D85" s="18">
        <v>19</v>
      </c>
      <c r="E85" s="18"/>
      <c r="F85" s="18"/>
      <c r="G85" s="18"/>
      <c r="H85" s="18"/>
      <c r="I85" s="18"/>
      <c r="J85" s="18"/>
      <c r="K85" s="18"/>
    </row>
    <row r="86" spans="1:11" x14ac:dyDescent="0.25">
      <c r="A86" s="16" t="s">
        <v>141</v>
      </c>
      <c r="B86" s="18" t="s">
        <v>155</v>
      </c>
      <c r="C86" s="18" t="s">
        <v>144</v>
      </c>
      <c r="D86" s="18">
        <v>38</v>
      </c>
      <c r="E86" s="18"/>
      <c r="F86" s="18"/>
      <c r="G86" s="18"/>
      <c r="H86" s="18"/>
      <c r="I86" s="18"/>
      <c r="J86" s="18"/>
      <c r="K86" s="18"/>
    </row>
    <row r="87" spans="1:11" x14ac:dyDescent="0.25">
      <c r="A87" s="16" t="s">
        <v>141</v>
      </c>
      <c r="B87" s="18" t="s">
        <v>156</v>
      </c>
      <c r="C87" s="18" t="s">
        <v>144</v>
      </c>
      <c r="D87" s="18">
        <v>22</v>
      </c>
      <c r="E87" s="18"/>
      <c r="F87" s="18"/>
      <c r="G87" s="18"/>
      <c r="H87" s="18"/>
      <c r="I87" s="18"/>
      <c r="J87" s="18"/>
      <c r="K87" s="18"/>
    </row>
    <row r="88" spans="1:11" x14ac:dyDescent="0.25">
      <c r="A88" s="16" t="s">
        <v>141</v>
      </c>
      <c r="B88" s="18" t="s">
        <v>157</v>
      </c>
      <c r="C88" s="18" t="s">
        <v>144</v>
      </c>
      <c r="D88" s="18">
        <v>45</v>
      </c>
      <c r="E88" s="18"/>
      <c r="F88" s="18"/>
      <c r="G88" s="18"/>
      <c r="H88" s="18"/>
      <c r="I88" s="18"/>
      <c r="J88" s="18"/>
      <c r="K88" s="18"/>
    </row>
    <row r="89" spans="1:11" x14ac:dyDescent="0.25">
      <c r="A89" s="16" t="s">
        <v>141</v>
      </c>
      <c r="B89" s="18" t="s">
        <v>158</v>
      </c>
      <c r="C89" s="18" t="s">
        <v>144</v>
      </c>
      <c r="D89" s="18">
        <v>26</v>
      </c>
      <c r="E89" s="18"/>
      <c r="F89" s="18"/>
      <c r="G89" s="18"/>
      <c r="H89" s="18"/>
      <c r="I89" s="18"/>
      <c r="J89" s="18"/>
      <c r="K89" s="18"/>
    </row>
    <row r="90" spans="1:11" x14ac:dyDescent="0.25">
      <c r="A90" s="16" t="s">
        <v>141</v>
      </c>
      <c r="B90" s="18" t="s">
        <v>159</v>
      </c>
      <c r="C90" s="18" t="s">
        <v>144</v>
      </c>
      <c r="D90" s="18">
        <v>51</v>
      </c>
      <c r="E90" s="18"/>
      <c r="F90" s="18"/>
      <c r="G90" s="18"/>
      <c r="H90" s="18"/>
      <c r="I90" s="18"/>
      <c r="J90" s="18"/>
      <c r="K90" s="18"/>
    </row>
    <row r="91" spans="1:11" x14ac:dyDescent="0.25">
      <c r="A91" s="16" t="s">
        <v>141</v>
      </c>
      <c r="B91" s="18" t="s">
        <v>160</v>
      </c>
      <c r="C91" s="18" t="s">
        <v>144</v>
      </c>
      <c r="D91" s="18">
        <v>29</v>
      </c>
      <c r="E91" s="18"/>
      <c r="F91" s="18"/>
      <c r="G91" s="18"/>
      <c r="H91" s="18"/>
      <c r="I91" s="18"/>
      <c r="J91" s="18"/>
      <c r="K91" s="18"/>
    </row>
    <row r="92" spans="1:11" x14ac:dyDescent="0.25">
      <c r="A92" s="16" t="s">
        <v>141</v>
      </c>
      <c r="B92" s="18" t="s">
        <v>161</v>
      </c>
      <c r="C92" s="18" t="s">
        <v>144</v>
      </c>
      <c r="D92" s="18">
        <v>58</v>
      </c>
      <c r="E92" s="18"/>
      <c r="F92" s="18"/>
      <c r="G92" s="18"/>
      <c r="H92" s="18"/>
      <c r="I92" s="18"/>
      <c r="J92" s="18"/>
      <c r="K92" s="18"/>
    </row>
    <row r="93" spans="1:11" x14ac:dyDescent="0.25">
      <c r="A93" s="16" t="s">
        <v>141</v>
      </c>
      <c r="B93" s="18" t="s">
        <v>162</v>
      </c>
      <c r="C93" s="18" t="s">
        <v>144</v>
      </c>
      <c r="D93" s="18">
        <v>32</v>
      </c>
      <c r="E93" s="18"/>
      <c r="F93" s="18"/>
      <c r="G93" s="18"/>
      <c r="H93" s="18"/>
      <c r="I93" s="18"/>
      <c r="J93" s="18"/>
      <c r="K93" s="18"/>
    </row>
    <row r="94" spans="1:11" x14ac:dyDescent="0.25">
      <c r="A94" s="16" t="s">
        <v>141</v>
      </c>
      <c r="B94" s="18" t="s">
        <v>163</v>
      </c>
      <c r="C94" s="18" t="s">
        <v>144</v>
      </c>
      <c r="D94" s="18">
        <v>64</v>
      </c>
      <c r="E94" s="18"/>
      <c r="F94" s="18"/>
      <c r="G94" s="18"/>
      <c r="H94" s="18"/>
      <c r="I94" s="18"/>
      <c r="J94" s="18"/>
      <c r="K94" s="18"/>
    </row>
    <row r="95" spans="1:11" x14ac:dyDescent="0.25">
      <c r="A95" s="16" t="s">
        <v>164</v>
      </c>
      <c r="B95" s="17" t="s">
        <v>165</v>
      </c>
      <c r="C95" s="18"/>
      <c r="D95" s="18"/>
      <c r="E95" s="18"/>
      <c r="F95" s="18"/>
      <c r="G95" s="18"/>
      <c r="H95" s="18"/>
      <c r="I95" s="18"/>
      <c r="J95" s="18"/>
      <c r="K95" s="18"/>
    </row>
    <row r="96" spans="1:11" x14ac:dyDescent="0.25">
      <c r="A96" s="16" t="s">
        <v>164</v>
      </c>
      <c r="B96" s="18" t="s">
        <v>166</v>
      </c>
      <c r="C96" s="18" t="s">
        <v>92</v>
      </c>
      <c r="D96" s="18">
        <v>2.5</v>
      </c>
      <c r="E96" s="18"/>
      <c r="F96" s="18"/>
      <c r="G96" s="18">
        <v>1</v>
      </c>
      <c r="H96" s="18">
        <v>4</v>
      </c>
      <c r="I96" s="18"/>
      <c r="J96" s="18"/>
      <c r="K96" s="18"/>
    </row>
    <row r="97" spans="1:11" x14ac:dyDescent="0.25">
      <c r="A97" s="16" t="s">
        <v>164</v>
      </c>
      <c r="B97" s="18" t="s">
        <v>167</v>
      </c>
      <c r="C97" s="18" t="s">
        <v>168</v>
      </c>
      <c r="D97" s="18">
        <v>0.6</v>
      </c>
      <c r="E97" s="18"/>
      <c r="F97" s="18"/>
      <c r="G97" s="18">
        <v>0.4</v>
      </c>
      <c r="H97" s="18">
        <v>1.4</v>
      </c>
      <c r="I97" s="18"/>
      <c r="J97" s="18"/>
      <c r="K97" s="18"/>
    </row>
    <row r="98" spans="1:11" x14ac:dyDescent="0.25">
      <c r="A98" s="16" t="s">
        <v>164</v>
      </c>
      <c r="B98" s="18" t="s">
        <v>169</v>
      </c>
      <c r="C98" s="18" t="s">
        <v>168</v>
      </c>
      <c r="D98" s="18">
        <v>0.2</v>
      </c>
      <c r="E98" s="18"/>
      <c r="F98" s="18"/>
      <c r="G98" s="18">
        <v>0.2</v>
      </c>
      <c r="H98" s="18">
        <v>0.7</v>
      </c>
      <c r="I98" s="18"/>
      <c r="J98" s="18"/>
      <c r="K98" s="18"/>
    </row>
    <row r="99" spans="1:11" x14ac:dyDescent="0.25">
      <c r="A99" s="16" t="s">
        <v>164</v>
      </c>
      <c r="B99" s="18" t="s">
        <v>170</v>
      </c>
      <c r="C99" s="18" t="s">
        <v>92</v>
      </c>
      <c r="D99" s="18">
        <v>3.6</v>
      </c>
      <c r="E99" s="18"/>
      <c r="F99" s="18"/>
      <c r="G99" s="18">
        <v>1.1000000000000001</v>
      </c>
      <c r="H99" s="18">
        <v>5</v>
      </c>
      <c r="I99" s="18"/>
      <c r="J99" s="18"/>
      <c r="K99" s="18"/>
    </row>
    <row r="100" spans="1:11" x14ac:dyDescent="0.25">
      <c r="A100" s="16" t="s">
        <v>164</v>
      </c>
      <c r="B100" s="19" t="s">
        <v>171</v>
      </c>
      <c r="C100" s="18"/>
      <c r="D100" s="18"/>
      <c r="E100" s="18"/>
      <c r="F100" s="18"/>
      <c r="G100" s="18"/>
      <c r="H100" s="18"/>
      <c r="I100" s="18"/>
      <c r="J100" s="18"/>
      <c r="K100" s="18"/>
    </row>
    <row r="101" spans="1:11" x14ac:dyDescent="0.25">
      <c r="A101" s="16" t="s">
        <v>164</v>
      </c>
      <c r="B101" s="18" t="s">
        <v>172</v>
      </c>
      <c r="C101" s="18" t="s">
        <v>92</v>
      </c>
      <c r="D101" s="18">
        <v>7.4</v>
      </c>
      <c r="E101" s="18">
        <v>0.2</v>
      </c>
      <c r="F101" s="18">
        <v>0.7</v>
      </c>
      <c r="G101" s="18">
        <v>2.2999999999999998</v>
      </c>
      <c r="H101" s="18">
        <v>7.8</v>
      </c>
      <c r="I101" s="18"/>
      <c r="J101" s="18"/>
      <c r="K101" s="18"/>
    </row>
    <row r="102" spans="1:11" ht="19.5" x14ac:dyDescent="0.25">
      <c r="A102" s="16" t="s">
        <v>164</v>
      </c>
      <c r="B102" s="18" t="s">
        <v>173</v>
      </c>
      <c r="C102" s="18" t="s">
        <v>168</v>
      </c>
      <c r="D102" s="18">
        <v>4.3</v>
      </c>
      <c r="E102" s="18">
        <v>0.1</v>
      </c>
      <c r="F102" s="18">
        <v>0.4</v>
      </c>
      <c r="G102" s="18">
        <v>1.3</v>
      </c>
      <c r="H102" s="18">
        <v>4.5</v>
      </c>
      <c r="I102" s="18"/>
      <c r="J102" s="18"/>
      <c r="K102" s="18"/>
    </row>
    <row r="103" spans="1:11" ht="19.5" x14ac:dyDescent="0.25">
      <c r="A103" s="16" t="s">
        <v>164</v>
      </c>
      <c r="B103" s="18" t="s">
        <v>174</v>
      </c>
      <c r="C103" s="18" t="s">
        <v>168</v>
      </c>
      <c r="D103" s="18">
        <v>5</v>
      </c>
      <c r="E103" s="18"/>
      <c r="F103" s="18"/>
      <c r="G103" s="18">
        <v>0.3</v>
      </c>
      <c r="H103" s="18">
        <v>3</v>
      </c>
      <c r="I103" s="18"/>
      <c r="J103" s="18"/>
      <c r="K103" s="18"/>
    </row>
    <row r="104" spans="1:11" ht="19.5" x14ac:dyDescent="0.25">
      <c r="A104" s="16" t="s">
        <v>164</v>
      </c>
      <c r="B104" s="18" t="s">
        <v>175</v>
      </c>
      <c r="C104" s="18" t="s">
        <v>168</v>
      </c>
      <c r="D104" s="18">
        <v>53.3</v>
      </c>
      <c r="E104" s="18"/>
      <c r="F104" s="18">
        <v>0.6</v>
      </c>
      <c r="G104" s="18">
        <v>3</v>
      </c>
      <c r="H104" s="18">
        <v>12</v>
      </c>
      <c r="I104" s="18"/>
      <c r="J104" s="18"/>
      <c r="K104" s="18"/>
    </row>
    <row r="105" spans="1:11" x14ac:dyDescent="0.25">
      <c r="A105" s="16" t="s">
        <v>164</v>
      </c>
      <c r="B105" s="18" t="s">
        <v>176</v>
      </c>
      <c r="C105" s="18" t="s">
        <v>168</v>
      </c>
      <c r="D105" s="18">
        <v>0.2</v>
      </c>
      <c r="E105" s="18"/>
      <c r="F105" s="18"/>
      <c r="G105" s="18">
        <v>0.2</v>
      </c>
      <c r="H105" s="18">
        <v>0.7</v>
      </c>
      <c r="I105" s="18"/>
      <c r="J105" s="18"/>
      <c r="K105" s="18"/>
    </row>
    <row r="106" spans="1:11" x14ac:dyDescent="0.25">
      <c r="A106" s="16" t="s">
        <v>164</v>
      </c>
      <c r="B106" s="18" t="s">
        <v>177</v>
      </c>
      <c r="C106" s="18" t="s">
        <v>92</v>
      </c>
      <c r="D106" s="18">
        <v>6.4</v>
      </c>
      <c r="E106" s="18">
        <v>2.6</v>
      </c>
      <c r="F106" s="18"/>
      <c r="G106" s="18">
        <v>1</v>
      </c>
      <c r="H106" s="18">
        <v>6</v>
      </c>
      <c r="I106" s="18"/>
      <c r="J106" s="18"/>
      <c r="K106" s="18"/>
    </row>
    <row r="107" spans="1:11" x14ac:dyDescent="0.25">
      <c r="A107" s="16" t="s">
        <v>178</v>
      </c>
      <c r="B107" s="20" t="s">
        <v>179</v>
      </c>
      <c r="C107" s="21" t="s">
        <v>168</v>
      </c>
      <c r="D107" s="20">
        <v>9</v>
      </c>
      <c r="E107" s="20"/>
      <c r="F107" s="20"/>
      <c r="G107" s="20">
        <v>2</v>
      </c>
      <c r="H107" s="20"/>
      <c r="I107" s="20"/>
      <c r="J107" s="20"/>
      <c r="K107" s="20"/>
    </row>
    <row r="108" spans="1:11" x14ac:dyDescent="0.25">
      <c r="A108" s="16" t="s">
        <v>178</v>
      </c>
      <c r="B108" s="20" t="s">
        <v>180</v>
      </c>
      <c r="C108" s="21"/>
      <c r="D108" s="20"/>
      <c r="E108" s="20"/>
      <c r="F108" s="20"/>
      <c r="G108" s="20"/>
      <c r="H108" s="20"/>
      <c r="I108" s="20"/>
      <c r="J108" s="20"/>
      <c r="K108" s="20"/>
    </row>
    <row r="109" spans="1:11" x14ac:dyDescent="0.25">
      <c r="A109" s="16" t="s">
        <v>178</v>
      </c>
      <c r="B109" s="20" t="s">
        <v>181</v>
      </c>
      <c r="C109" s="21"/>
      <c r="D109" s="20"/>
      <c r="E109" s="20"/>
      <c r="F109" s="20"/>
      <c r="G109" s="20"/>
      <c r="H109" s="20"/>
      <c r="I109" s="20"/>
      <c r="J109" s="20"/>
      <c r="K109" s="20"/>
    </row>
    <row r="110" spans="1:11" x14ac:dyDescent="0.25">
      <c r="A110" s="16" t="s">
        <v>178</v>
      </c>
      <c r="B110" s="20" t="s">
        <v>182</v>
      </c>
      <c r="C110" s="21"/>
      <c r="D110" s="20"/>
      <c r="E110" s="20"/>
      <c r="F110" s="20"/>
      <c r="G110" s="20"/>
      <c r="H110" s="20"/>
      <c r="I110" s="20"/>
      <c r="J110" s="20"/>
      <c r="K110" s="20"/>
    </row>
    <row r="111" spans="1:11" x14ac:dyDescent="0.25">
      <c r="A111" s="16" t="s">
        <v>178</v>
      </c>
      <c r="B111" s="20" t="s">
        <v>183</v>
      </c>
      <c r="C111" s="21"/>
      <c r="D111" s="20"/>
      <c r="E111" s="20"/>
      <c r="F111" s="20"/>
      <c r="G111" s="20"/>
      <c r="H111" s="20"/>
      <c r="I111" s="20"/>
      <c r="J111" s="20"/>
      <c r="K111" s="20"/>
    </row>
    <row r="112" spans="1:11" x14ac:dyDescent="0.25">
      <c r="A112" s="16" t="s">
        <v>178</v>
      </c>
      <c r="B112" s="20" t="s">
        <v>184</v>
      </c>
      <c r="C112" s="21"/>
      <c r="D112" s="20"/>
      <c r="E112" s="20"/>
      <c r="F112" s="20"/>
      <c r="G112" s="20"/>
      <c r="H112" s="20"/>
      <c r="I112" s="20"/>
      <c r="J112" s="20"/>
      <c r="K112" s="20"/>
    </row>
    <row r="113" spans="1:11" x14ac:dyDescent="0.25">
      <c r="A113" s="16" t="s">
        <v>178</v>
      </c>
      <c r="B113" s="20" t="s">
        <v>185</v>
      </c>
      <c r="C113" s="21"/>
      <c r="D113" s="20"/>
      <c r="E113" s="20"/>
      <c r="F113" s="20"/>
      <c r="G113" s="20"/>
      <c r="H113" s="20"/>
      <c r="I113" s="20"/>
      <c r="J113" s="20"/>
      <c r="K113" s="20"/>
    </row>
    <row r="114" spans="1:11" x14ac:dyDescent="0.25">
      <c r="A114" s="16" t="s">
        <v>178</v>
      </c>
      <c r="B114" s="20" t="s">
        <v>186</v>
      </c>
      <c r="C114" s="21"/>
      <c r="D114" s="20"/>
      <c r="E114" s="20"/>
      <c r="F114" s="20"/>
      <c r="G114" s="20"/>
      <c r="H114" s="20"/>
      <c r="I114" s="20"/>
      <c r="J114" s="20"/>
      <c r="K114" s="20"/>
    </row>
    <row r="115" spans="1:11" x14ac:dyDescent="0.25">
      <c r="A115" s="16" t="s">
        <v>178</v>
      </c>
      <c r="B115" s="20" t="s">
        <v>187</v>
      </c>
      <c r="C115" s="21"/>
      <c r="D115" s="20"/>
      <c r="E115" s="20"/>
      <c r="F115" s="20"/>
      <c r="G115" s="20"/>
      <c r="H115" s="20"/>
      <c r="I115" s="20"/>
      <c r="J115" s="20"/>
      <c r="K115" s="20"/>
    </row>
    <row r="116" spans="1:11" x14ac:dyDescent="0.25">
      <c r="A116" s="16" t="s">
        <v>178</v>
      </c>
      <c r="B116" s="20" t="s">
        <v>188</v>
      </c>
      <c r="C116" s="21"/>
      <c r="D116" s="20"/>
      <c r="E116" s="20"/>
      <c r="F116" s="20"/>
      <c r="G116" s="20"/>
      <c r="H116" s="20"/>
      <c r="I116" s="20"/>
      <c r="J116" s="20"/>
      <c r="K116" s="20"/>
    </row>
    <row r="117" spans="1:11" x14ac:dyDescent="0.25">
      <c r="A117" s="16" t="s">
        <v>178</v>
      </c>
      <c r="B117" s="20" t="s">
        <v>189</v>
      </c>
      <c r="C117" s="21"/>
      <c r="D117" s="20"/>
      <c r="E117" s="20"/>
      <c r="F117" s="20"/>
      <c r="G117" s="20"/>
      <c r="H117" s="20"/>
      <c r="I117" s="20"/>
      <c r="J117" s="20"/>
      <c r="K117" s="20"/>
    </row>
    <row r="118" spans="1:11" x14ac:dyDescent="0.25">
      <c r="A118" s="16" t="s">
        <v>178</v>
      </c>
      <c r="B118" s="20" t="s">
        <v>190</v>
      </c>
      <c r="C118" s="21"/>
      <c r="D118" s="20"/>
      <c r="E118" s="20"/>
      <c r="F118" s="20"/>
      <c r="G118" s="20"/>
      <c r="H118" s="20"/>
      <c r="I118" s="20"/>
      <c r="J118" s="20"/>
      <c r="K118" s="20"/>
    </row>
    <row r="119" spans="1:11" x14ac:dyDescent="0.25">
      <c r="A119" s="16" t="s">
        <v>178</v>
      </c>
      <c r="B119" s="20" t="s">
        <v>191</v>
      </c>
      <c r="C119" s="21"/>
      <c r="D119" s="20"/>
      <c r="E119" s="20"/>
      <c r="F119" s="20"/>
      <c r="G119" s="20"/>
      <c r="H119" s="20"/>
      <c r="I119" s="20"/>
      <c r="J119" s="20"/>
      <c r="K119" s="20"/>
    </row>
    <row r="120" spans="1:11" x14ac:dyDescent="0.25">
      <c r="A120" s="16" t="s">
        <v>178</v>
      </c>
      <c r="B120" s="20" t="s">
        <v>192</v>
      </c>
      <c r="C120" s="21"/>
      <c r="D120" s="20"/>
      <c r="E120" s="20"/>
      <c r="F120" s="20"/>
      <c r="G120" s="20"/>
      <c r="H120" s="20"/>
      <c r="I120" s="20"/>
      <c r="J120" s="20"/>
      <c r="K120" s="20"/>
    </row>
    <row r="121" spans="1:11" x14ac:dyDescent="0.25">
      <c r="A121" s="16" t="s">
        <v>178</v>
      </c>
      <c r="B121" s="20" t="s">
        <v>193</v>
      </c>
      <c r="C121" s="21"/>
      <c r="D121" s="20"/>
      <c r="E121" s="20"/>
      <c r="F121" s="20"/>
      <c r="G121" s="20"/>
      <c r="H121" s="20"/>
      <c r="I121" s="20"/>
      <c r="J121" s="20"/>
      <c r="K121" s="20"/>
    </row>
    <row r="122" spans="1:11" x14ac:dyDescent="0.25">
      <c r="A122" s="16" t="s">
        <v>178</v>
      </c>
      <c r="B122" s="20" t="s">
        <v>194</v>
      </c>
      <c r="C122" s="21"/>
      <c r="D122" s="20"/>
      <c r="E122" s="20"/>
      <c r="F122" s="20"/>
      <c r="G122" s="20"/>
      <c r="H122" s="20"/>
      <c r="I122" s="20"/>
      <c r="J122" s="20"/>
      <c r="K122" s="20"/>
    </row>
    <row r="123" spans="1:11" x14ac:dyDescent="0.25">
      <c r="A123" s="16" t="s">
        <v>178</v>
      </c>
      <c r="B123" s="20" t="s">
        <v>195</v>
      </c>
      <c r="C123" s="21"/>
      <c r="D123" s="20"/>
      <c r="E123" s="20"/>
      <c r="F123" s="20"/>
      <c r="G123" s="20"/>
      <c r="H123" s="20"/>
      <c r="I123" s="20"/>
      <c r="J123" s="20"/>
      <c r="K123" s="20"/>
    </row>
    <row r="124" spans="1:11" x14ac:dyDescent="0.25">
      <c r="A124" s="16" t="s">
        <v>178</v>
      </c>
      <c r="B124" s="20" t="s">
        <v>196</v>
      </c>
      <c r="C124" s="21"/>
      <c r="D124" s="20"/>
      <c r="E124" s="20"/>
      <c r="F124" s="20"/>
      <c r="G124" s="20"/>
      <c r="H124" s="20"/>
      <c r="I124" s="20"/>
      <c r="J124" s="20"/>
      <c r="K124" s="20"/>
    </row>
    <row r="125" spans="1:11" x14ac:dyDescent="0.25">
      <c r="A125" s="16" t="s">
        <v>178</v>
      </c>
      <c r="B125" s="20" t="s">
        <v>197</v>
      </c>
      <c r="C125" s="21"/>
      <c r="D125" s="20"/>
      <c r="E125" s="20"/>
      <c r="F125" s="20"/>
      <c r="G125" s="20"/>
      <c r="H125" s="20"/>
      <c r="I125" s="20"/>
      <c r="J125" s="20"/>
      <c r="K125" s="20"/>
    </row>
    <row r="126" spans="1:11" x14ac:dyDescent="0.25">
      <c r="A126" s="16" t="s">
        <v>178</v>
      </c>
      <c r="B126" s="20" t="s">
        <v>198</v>
      </c>
      <c r="C126" s="21"/>
      <c r="D126" s="20"/>
      <c r="E126" s="20"/>
      <c r="F126" s="20"/>
      <c r="G126" s="20"/>
      <c r="H126" s="20"/>
      <c r="I126" s="20"/>
      <c r="J126" s="20"/>
      <c r="K126" s="20"/>
    </row>
  </sheetData>
  <dataValidations count="3">
    <dataValidation allowBlank="1" showInputMessage="1" showErrorMessage="1" prompt="Werte nach Lieferschein bzw. Analyse eingeben!" sqref="D48:I54 K48:K54" xr:uid="{00000000-0002-0000-0800-000000000000}"/>
    <dataValidation allowBlank="1" showInputMessage="1" showErrorMessage="1" prompt="Bitte Produkt hinzufügen!" sqref="B107:B126" xr:uid="{00000000-0002-0000-0800-000001000000}"/>
    <dataValidation type="list" allowBlank="1" showInputMessage="1" showErrorMessage="1" prompt="Nährstoffangaben in kg je Tonne oder Kubikmeter!" sqref="C107:C126" xr:uid="{00000000-0002-0000-0800-000002000000}">
      <formula1>"kg/t, kg/m³"</formula1>
    </dataValidation>
  </dataValidations>
  <pageMargins left="0.7" right="0.7" top="0.78740157499999996" bottom="0.78740157499999996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7"/>
  <sheetViews>
    <sheetView workbookViewId="0">
      <selection activeCell="B8" sqref="B8"/>
    </sheetView>
  </sheetViews>
  <sheetFormatPr baseColWidth="10" defaultRowHeight="15" x14ac:dyDescent="0.25"/>
  <cols>
    <col min="1" max="1" width="28" style="2" bestFit="1" customWidth="1"/>
    <col min="2" max="2" width="12.28515625" style="2" bestFit="1" customWidth="1"/>
    <col min="3" max="16384" width="11.42578125" style="2"/>
  </cols>
  <sheetData>
    <row r="1" spans="1:2" x14ac:dyDescent="0.25">
      <c r="A1" s="3" t="s">
        <v>65</v>
      </c>
      <c r="B1" s="3" t="s">
        <v>15</v>
      </c>
    </row>
    <row r="2" spans="1:2" x14ac:dyDescent="0.25">
      <c r="A2" s="2" t="s">
        <v>5</v>
      </c>
      <c r="B2" s="2">
        <v>23</v>
      </c>
    </row>
    <row r="3" spans="1:2" x14ac:dyDescent="0.25">
      <c r="A3" s="2" t="s">
        <v>6</v>
      </c>
      <c r="B3" s="2">
        <v>22</v>
      </c>
    </row>
    <row r="4" spans="1:2" x14ac:dyDescent="0.25">
      <c r="A4" s="2" t="s">
        <v>7</v>
      </c>
      <c r="B4" s="2">
        <v>38</v>
      </c>
    </row>
    <row r="5" spans="1:2" x14ac:dyDescent="0.25">
      <c r="A5" s="2" t="s">
        <v>8</v>
      </c>
      <c r="B5" s="2">
        <v>19</v>
      </c>
    </row>
    <row r="6" spans="1:2" x14ac:dyDescent="0.25">
      <c r="A6" s="2" t="s">
        <v>9</v>
      </c>
      <c r="B6" s="2">
        <v>23</v>
      </c>
    </row>
    <row r="7" spans="1:2" x14ac:dyDescent="0.25">
      <c r="A7" s="2" t="s">
        <v>55</v>
      </c>
      <c r="B7" s="2">
        <v>20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1</vt:i4>
      </vt:variant>
    </vt:vector>
  </HeadingPairs>
  <TitlesOfParts>
    <vt:vector size="17" baseType="lpstr">
      <vt:lpstr>Allgemeine Hinweise</vt:lpstr>
      <vt:lpstr>Flächenverzeichnis</vt:lpstr>
      <vt:lpstr>Düngemittel</vt:lpstr>
      <vt:lpstr>N-Berechnungsverfahren</vt:lpstr>
      <vt:lpstr>Nmin-Methode</vt:lpstr>
      <vt:lpstr>P-Bedarfsermittlung</vt:lpstr>
      <vt:lpstr>Dokumentation (schlagbezogen)</vt:lpstr>
      <vt:lpstr>Datengrundlage 2</vt:lpstr>
      <vt:lpstr>Nmin-Daten</vt:lpstr>
      <vt:lpstr>Düngemaßnahmen</vt:lpstr>
      <vt:lpstr>Dokumentation (gesamt)</vt:lpstr>
      <vt:lpstr>Dropdownlisten</vt:lpstr>
      <vt:lpstr>Bodenbearbeitung</vt:lpstr>
      <vt:lpstr>N-Grundbedarf</vt:lpstr>
      <vt:lpstr>Humusgehalt</vt:lpstr>
      <vt:lpstr>Begrünung</vt:lpstr>
      <vt:lpstr>Flächenverzeichnis!Druckbereich</vt:lpstr>
    </vt:vector>
  </TitlesOfParts>
  <Company>Land Hessen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Jan.Schaefer@rpda.hessen.de;Veronica.Ullrich@rpda.hessen.de</dc:creator>
  <cp:lastModifiedBy>Schäfer, Jan (RPDA)</cp:lastModifiedBy>
  <dcterms:created xsi:type="dcterms:W3CDTF">2023-05-25T09:13:43Z</dcterms:created>
  <dcterms:modified xsi:type="dcterms:W3CDTF">2025-03-31T13:19:06Z</dcterms:modified>
</cp:coreProperties>
</file>